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50706B8-0192-4BCA-BD90-2060A7E36105}" xr6:coauthVersionLast="47" xr6:coauthVersionMax="47" xr10:uidLastSave="{00000000-0000-0000-0000-000000000000}"/>
  <bookViews>
    <workbookView xWindow="28680" yWindow="-120" windowWidth="29040" windowHeight="15720" tabRatio="847" firstSheet="1" activeTab="4" xr2:uid="{00000000-000D-0000-FFFF-FFFF00000000}"/>
  </bookViews>
  <sheets>
    <sheet name="NOTICE" sheetId="1" r:id="rId1"/>
    <sheet name="1. NOTE PRESENTATION" sheetId="17" r:id="rId2"/>
    <sheet name="2.DESCRIPTION FORMATION" sheetId="4" r:id="rId3"/>
    <sheet name="3. ETUDE MARCHE PRIX" sheetId="10" r:id="rId4"/>
    <sheet name="5. SELECTION" sheetId="7" r:id="rId5"/>
    <sheet name="6. MAQUETTE" sheetId="13" r:id="rId6"/>
    <sheet name="7. SOUTENABILITE FIN" sheetId="18" r:id="rId7"/>
    <sheet name="8. Suivi du processus" sheetId="16" r:id="rId8"/>
    <sheet name="9. SOUTENABILITE RH" sheetId="9" r:id="rId9"/>
    <sheet name="Données" sheetId="3" state="hidden" r:id="rId10"/>
  </sheets>
  <definedNames>
    <definedName name="_ftn1" localSheetId="1">'1. NOTE PRESENTATION'!#REF!</definedName>
    <definedName name="_ftnref1" localSheetId="1">'1. NOTE PRESENTATION'!#REF!</definedName>
    <definedName name="_xlnm.Print_Area" localSheetId="1">'1. NOTE PRESENTATION'!$A$1:$B$37</definedName>
    <definedName name="_xlnm.Print_Area" localSheetId="0">NOTICE!$A$1:$T$30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13" l="1"/>
  <c r="K6" i="13"/>
  <c r="K7" i="13"/>
  <c r="K8" i="13"/>
  <c r="K9" i="13"/>
  <c r="L41" i="13"/>
  <c r="L42" i="13"/>
  <c r="L43" i="13"/>
  <c r="L44" i="13"/>
  <c r="K41" i="13"/>
  <c r="K42" i="13"/>
  <c r="K43" i="13"/>
  <c r="K44" i="13"/>
  <c r="K37" i="10"/>
  <c r="K38" i="10"/>
  <c r="K36" i="10"/>
  <c r="N22" i="13" l="1"/>
  <c r="N21" i="13"/>
  <c r="N20" i="13"/>
  <c r="N19" i="13"/>
  <c r="N18" i="13"/>
  <c r="N17" i="13"/>
  <c r="N16" i="13"/>
  <c r="N15" i="13"/>
  <c r="N14" i="13"/>
  <c r="N13" i="13"/>
  <c r="N12" i="13"/>
  <c r="N11" i="13"/>
  <c r="N10" i="13"/>
  <c r="N9" i="13"/>
  <c r="N8" i="13"/>
  <c r="N7" i="13"/>
  <c r="N6" i="13"/>
  <c r="N5" i="13"/>
  <c r="C26" i="18"/>
  <c r="I216" i="13"/>
  <c r="E27" i="18"/>
  <c r="G216" i="13"/>
  <c r="D27" i="18"/>
  <c r="E216" i="13"/>
  <c r="C27" i="18" s="1"/>
  <c r="F27" i="18" s="1"/>
  <c r="L215" i="13"/>
  <c r="K215" i="13"/>
  <c r="L214" i="13"/>
  <c r="K214" i="13"/>
  <c r="L213" i="13"/>
  <c r="K213" i="13"/>
  <c r="L212" i="13"/>
  <c r="K212" i="13"/>
  <c r="L211" i="13"/>
  <c r="K211" i="13"/>
  <c r="L210" i="13"/>
  <c r="K210" i="13"/>
  <c r="L209" i="13"/>
  <c r="K209" i="13"/>
  <c r="L208" i="13"/>
  <c r="K208" i="13"/>
  <c r="L207" i="13"/>
  <c r="K207" i="13"/>
  <c r="L206" i="13"/>
  <c r="K206" i="13"/>
  <c r="L205" i="13"/>
  <c r="K205" i="13"/>
  <c r="L204" i="13"/>
  <c r="K204" i="13"/>
  <c r="L203" i="13"/>
  <c r="K203" i="13"/>
  <c r="L202" i="13"/>
  <c r="K202" i="13"/>
  <c r="L201" i="13"/>
  <c r="K201" i="13"/>
  <c r="L200" i="13"/>
  <c r="K200" i="13"/>
  <c r="L199" i="13"/>
  <c r="K199" i="13"/>
  <c r="L198" i="13"/>
  <c r="K198" i="13"/>
  <c r="L197" i="13"/>
  <c r="K197" i="13"/>
  <c r="L196" i="13"/>
  <c r="K196" i="13"/>
  <c r="L195" i="13"/>
  <c r="K195" i="13"/>
  <c r="L194" i="13"/>
  <c r="K194" i="13"/>
  <c r="L193" i="13"/>
  <c r="K193" i="13"/>
  <c r="L192" i="13"/>
  <c r="K192" i="13"/>
  <c r="L191" i="13"/>
  <c r="K191" i="13"/>
  <c r="L190" i="13"/>
  <c r="K190" i="13"/>
  <c r="L189" i="13"/>
  <c r="K189" i="13"/>
  <c r="L188" i="13"/>
  <c r="K188" i="13"/>
  <c r="L187" i="13"/>
  <c r="K187" i="13"/>
  <c r="L186" i="13"/>
  <c r="K186" i="13"/>
  <c r="L185" i="13"/>
  <c r="L216" i="13" s="1"/>
  <c r="G27" i="18" s="1"/>
  <c r="H27" i="18" s="1"/>
  <c r="K185" i="13"/>
  <c r="I180" i="13"/>
  <c r="E26" i="18" s="1"/>
  <c r="G180" i="13"/>
  <c r="D26" i="18" s="1"/>
  <c r="F26" i="18" s="1"/>
  <c r="E180" i="13"/>
  <c r="L179" i="13"/>
  <c r="K179" i="13"/>
  <c r="L178" i="13"/>
  <c r="K178" i="13"/>
  <c r="L177" i="13"/>
  <c r="K177" i="13"/>
  <c r="L176" i="13"/>
  <c r="K176" i="13"/>
  <c r="L175" i="13"/>
  <c r="K175" i="13"/>
  <c r="L174" i="13"/>
  <c r="K174" i="13"/>
  <c r="L173" i="13"/>
  <c r="K173" i="13"/>
  <c r="L172" i="13"/>
  <c r="K172" i="13"/>
  <c r="L171" i="13"/>
  <c r="K171" i="13"/>
  <c r="L170" i="13"/>
  <c r="K170" i="13"/>
  <c r="L169" i="13"/>
  <c r="K169" i="13"/>
  <c r="L168" i="13"/>
  <c r="K168" i="13"/>
  <c r="L167" i="13"/>
  <c r="K167" i="13"/>
  <c r="L166" i="13"/>
  <c r="K166" i="13"/>
  <c r="L165" i="13"/>
  <c r="K165" i="13"/>
  <c r="L164" i="13"/>
  <c r="K164" i="13"/>
  <c r="L163" i="13"/>
  <c r="K163" i="13"/>
  <c r="L162" i="13"/>
  <c r="K162" i="13"/>
  <c r="L161" i="13"/>
  <c r="K161" i="13"/>
  <c r="L160" i="13"/>
  <c r="K160" i="13"/>
  <c r="L159" i="13"/>
  <c r="K159" i="13"/>
  <c r="L158" i="13"/>
  <c r="K158" i="13"/>
  <c r="L157" i="13"/>
  <c r="K157" i="13"/>
  <c r="L156" i="13"/>
  <c r="K156" i="13"/>
  <c r="L155" i="13"/>
  <c r="K155" i="13"/>
  <c r="L154" i="13"/>
  <c r="K154" i="13"/>
  <c r="L153" i="13"/>
  <c r="K153" i="13"/>
  <c r="L152" i="13"/>
  <c r="L180" i="13" s="1"/>
  <c r="G26" i="18" s="1"/>
  <c r="H26" i="18" s="1"/>
  <c r="K152" i="13"/>
  <c r="K180" i="13" s="1"/>
  <c r="L151" i="13"/>
  <c r="K151" i="13"/>
  <c r="L150" i="13"/>
  <c r="K150" i="13"/>
  <c r="L149" i="13"/>
  <c r="K149" i="13"/>
  <c r="C70" i="4"/>
  <c r="C54" i="18"/>
  <c r="F48" i="18"/>
  <c r="F47" i="18"/>
  <c r="F46" i="18"/>
  <c r="F45" i="18"/>
  <c r="G46" i="18"/>
  <c r="H46" i="18"/>
  <c r="G47" i="18"/>
  <c r="H47" i="18"/>
  <c r="G48" i="18"/>
  <c r="H48" i="18"/>
  <c r="K216" i="13"/>
  <c r="L143" i="13"/>
  <c r="L142" i="13"/>
  <c r="L141" i="13"/>
  <c r="L140" i="13"/>
  <c r="L139" i="13"/>
  <c r="L138" i="13"/>
  <c r="L137" i="13"/>
  <c r="L136" i="13"/>
  <c r="L135" i="13"/>
  <c r="L134" i="13"/>
  <c r="L133" i="13"/>
  <c r="L132" i="13"/>
  <c r="L131" i="13"/>
  <c r="L130" i="13"/>
  <c r="L129" i="13"/>
  <c r="L128" i="13"/>
  <c r="L127" i="13"/>
  <c r="L126" i="13"/>
  <c r="L125" i="13"/>
  <c r="L124" i="13"/>
  <c r="L123" i="13"/>
  <c r="L122" i="13"/>
  <c r="L121" i="13"/>
  <c r="L120" i="13"/>
  <c r="L119" i="13"/>
  <c r="L118" i="13"/>
  <c r="L117" i="13"/>
  <c r="L116" i="13"/>
  <c r="L115" i="13"/>
  <c r="L114" i="13"/>
  <c r="L113" i="13"/>
  <c r="L144" i="13" s="1"/>
  <c r="G25" i="18" s="1"/>
  <c r="H25" i="18" s="1"/>
  <c r="L107" i="13"/>
  <c r="L106" i="13"/>
  <c r="L105" i="13"/>
  <c r="L104" i="13"/>
  <c r="L103" i="13"/>
  <c r="L102" i="13"/>
  <c r="L101" i="13"/>
  <c r="L100" i="13"/>
  <c r="L99" i="13"/>
  <c r="L98" i="13"/>
  <c r="L97" i="13"/>
  <c r="L96" i="13"/>
  <c r="L95" i="13"/>
  <c r="L94" i="13"/>
  <c r="L93" i="13"/>
  <c r="L92" i="13"/>
  <c r="L91" i="13"/>
  <c r="L90" i="13"/>
  <c r="L89" i="13"/>
  <c r="L88" i="13"/>
  <c r="L87" i="13"/>
  <c r="L86" i="13"/>
  <c r="L85" i="13"/>
  <c r="L84" i="13"/>
  <c r="L83" i="13"/>
  <c r="L82" i="13"/>
  <c r="L81" i="13"/>
  <c r="L80" i="13"/>
  <c r="L79" i="13"/>
  <c r="L78" i="13"/>
  <c r="L77" i="13"/>
  <c r="L71" i="13"/>
  <c r="L70" i="13"/>
  <c r="L69" i="13"/>
  <c r="L68" i="13"/>
  <c r="L67" i="13"/>
  <c r="L66" i="13"/>
  <c r="L65" i="13"/>
  <c r="L64" i="13"/>
  <c r="L63" i="13"/>
  <c r="L62" i="13"/>
  <c r="L61" i="13"/>
  <c r="L60" i="13"/>
  <c r="L59" i="13"/>
  <c r="L72" i="13" s="1"/>
  <c r="G23" i="18" s="1"/>
  <c r="H23" i="18" s="1"/>
  <c r="L58" i="13"/>
  <c r="L57" i="13"/>
  <c r="L56" i="13"/>
  <c r="L55" i="13"/>
  <c r="L54" i="13"/>
  <c r="L53" i="13"/>
  <c r="L52" i="13"/>
  <c r="L51" i="13"/>
  <c r="L50" i="13"/>
  <c r="L49" i="13"/>
  <c r="L48" i="13"/>
  <c r="L47" i="13"/>
  <c r="L46" i="13"/>
  <c r="L4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5" i="13"/>
  <c r="H35" i="18"/>
  <c r="F44" i="18"/>
  <c r="F42" i="18"/>
  <c r="G44" i="18"/>
  <c r="G45" i="18"/>
  <c r="F43" i="18"/>
  <c r="K143" i="13"/>
  <c r="K142" i="13"/>
  <c r="K141" i="13"/>
  <c r="K140" i="13"/>
  <c r="K139" i="13"/>
  <c r="K138" i="13"/>
  <c r="K137" i="13"/>
  <c r="K136" i="13"/>
  <c r="K135" i="13"/>
  <c r="K134" i="13"/>
  <c r="K133" i="13"/>
  <c r="K132" i="13"/>
  <c r="K131" i="13"/>
  <c r="K130" i="13"/>
  <c r="K129" i="13"/>
  <c r="K128" i="13"/>
  <c r="K127" i="13"/>
  <c r="K126" i="13"/>
  <c r="K125" i="13"/>
  <c r="K124" i="13"/>
  <c r="K123" i="13"/>
  <c r="K122" i="13"/>
  <c r="K121" i="13"/>
  <c r="K120" i="13"/>
  <c r="K119" i="13"/>
  <c r="K118" i="13"/>
  <c r="K117" i="13"/>
  <c r="K116" i="13"/>
  <c r="K144" i="13" s="1"/>
  <c r="K115" i="13"/>
  <c r="K114" i="13"/>
  <c r="K113" i="13"/>
  <c r="K107" i="13"/>
  <c r="K106" i="13"/>
  <c r="K105" i="13"/>
  <c r="K104" i="13"/>
  <c r="K103" i="13"/>
  <c r="K102" i="13"/>
  <c r="K101" i="13"/>
  <c r="K100" i="13"/>
  <c r="K99" i="13"/>
  <c r="K98" i="13"/>
  <c r="K97" i="13"/>
  <c r="K96" i="13"/>
  <c r="K95" i="13"/>
  <c r="K94" i="13"/>
  <c r="K93" i="13"/>
  <c r="K92" i="13"/>
  <c r="K91" i="13"/>
  <c r="K108" i="13" s="1"/>
  <c r="K90" i="13"/>
  <c r="K89" i="13"/>
  <c r="K88" i="13"/>
  <c r="K87" i="13"/>
  <c r="K86" i="13"/>
  <c r="K85" i="13"/>
  <c r="K84" i="13"/>
  <c r="K83" i="13"/>
  <c r="K82" i="13"/>
  <c r="K81" i="13"/>
  <c r="K80" i="13"/>
  <c r="K79" i="13"/>
  <c r="K78" i="13"/>
  <c r="K77" i="13"/>
  <c r="K71" i="13"/>
  <c r="K70" i="13"/>
  <c r="K69" i="13"/>
  <c r="K68" i="13"/>
  <c r="K67" i="13"/>
  <c r="K66" i="13"/>
  <c r="K65" i="13"/>
  <c r="K64" i="13"/>
  <c r="K63" i="13"/>
  <c r="K62" i="13"/>
  <c r="K61" i="13"/>
  <c r="K60" i="13"/>
  <c r="K59" i="13"/>
  <c r="K58" i="13"/>
  <c r="K57" i="13"/>
  <c r="K56" i="13"/>
  <c r="K55" i="13"/>
  <c r="K54" i="13"/>
  <c r="K53" i="13"/>
  <c r="K52" i="13"/>
  <c r="K51" i="13"/>
  <c r="K50" i="13"/>
  <c r="K49" i="13"/>
  <c r="K48" i="13"/>
  <c r="K47" i="13"/>
  <c r="K46" i="13"/>
  <c r="K45" i="13"/>
  <c r="K72" i="13" s="1"/>
  <c r="K35" i="13"/>
  <c r="K34" i="13"/>
  <c r="K33" i="13"/>
  <c r="K32" i="13"/>
  <c r="K31" i="13"/>
  <c r="K30" i="13"/>
  <c r="K29" i="13"/>
  <c r="K28" i="13"/>
  <c r="K27" i="13"/>
  <c r="K26" i="13"/>
  <c r="K25" i="13"/>
  <c r="K24" i="13"/>
  <c r="K23" i="13"/>
  <c r="K22" i="13"/>
  <c r="K21" i="13"/>
  <c r="K20" i="13"/>
  <c r="K19" i="13"/>
  <c r="K18" i="13"/>
  <c r="K17" i="13"/>
  <c r="K16" i="13"/>
  <c r="K15" i="13"/>
  <c r="K14" i="13"/>
  <c r="K13" i="13"/>
  <c r="K12" i="13"/>
  <c r="K11" i="13"/>
  <c r="K10" i="13"/>
  <c r="G43" i="18"/>
  <c r="H43" i="18" s="1"/>
  <c r="C44" i="18"/>
  <c r="E22" i="18"/>
  <c r="G144" i="13"/>
  <c r="D25" i="18" s="1"/>
  <c r="I144" i="13"/>
  <c r="E25" i="18" s="1"/>
  <c r="G108" i="13"/>
  <c r="D24" i="18"/>
  <c r="I108" i="13"/>
  <c r="E24" i="18"/>
  <c r="G72" i="13"/>
  <c r="D23" i="18" s="1"/>
  <c r="F23" i="18" s="1"/>
  <c r="I72" i="13"/>
  <c r="E23" i="18" s="1"/>
  <c r="G36" i="13"/>
  <c r="D22" i="18" s="1"/>
  <c r="I36" i="13"/>
  <c r="H45" i="18"/>
  <c r="G42" i="18"/>
  <c r="E72" i="13"/>
  <c r="C23" i="18"/>
  <c r="E108" i="13"/>
  <c r="C24" i="18"/>
  <c r="E144" i="13"/>
  <c r="C25" i="18"/>
  <c r="E36" i="13"/>
  <c r="C22" i="18" s="1"/>
  <c r="L108" i="13" l="1"/>
  <c r="G24" i="18" s="1"/>
  <c r="H24" i="18" s="1"/>
  <c r="F25" i="18"/>
  <c r="F24" i="18"/>
  <c r="H44" i="18"/>
  <c r="F49" i="18"/>
  <c r="F52" i="18" s="1"/>
  <c r="H42" i="18"/>
  <c r="I218" i="13"/>
  <c r="G218" i="13"/>
  <c r="E21" i="18"/>
  <c r="C21" i="18"/>
  <c r="E218" i="13"/>
  <c r="N23" i="13"/>
  <c r="F29" i="18" s="1"/>
  <c r="H30" i="18" s="1"/>
  <c r="D21" i="18"/>
  <c r="F22" i="18"/>
  <c r="F21" i="18" s="1"/>
  <c r="K36" i="13"/>
  <c r="K218" i="13" s="1"/>
  <c r="L36" i="13"/>
  <c r="L218" i="13" s="1"/>
  <c r="C47" i="18" l="1"/>
  <c r="C43" i="18"/>
  <c r="C48" i="18"/>
  <c r="H49" i="18"/>
  <c r="H50" i="18" s="1"/>
  <c r="G22" i="18"/>
  <c r="G21" i="18" s="1"/>
  <c r="H21" i="18" s="1"/>
  <c r="H22" i="18"/>
  <c r="C42" i="18" l="1"/>
  <c r="C45" i="18" s="1"/>
  <c r="C37" i="18"/>
  <c r="C38" i="18" s="1"/>
  <c r="G4" i="18"/>
  <c r="C55" i="18" l="1"/>
  <c r="C56" i="18" s="1"/>
  <c r="C49" i="18"/>
  <c r="C52" i="18" s="1"/>
  <c r="C46" i="18"/>
  <c r="C5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1" authorId="0" shapeId="0" xr:uid="{00000000-0006-0000-0700-000001000000}">
      <text>
        <r>
          <rPr>
            <b/>
            <sz val="9"/>
            <color indexed="81"/>
            <rFont val="Tahoma"/>
            <family val="2"/>
          </rPr>
          <t>Auteur:</t>
        </r>
        <r>
          <rPr>
            <sz val="9"/>
            <color indexed="81"/>
            <rFont val="Tahoma"/>
            <family val="2"/>
          </rPr>
          <t xml:space="preserve">
Achat de TBI, video projecteur, logiciels spécifiques etc...</t>
        </r>
      </text>
    </comment>
    <comment ref="B32" authorId="0" shapeId="0" xr:uid="{00000000-0006-0000-0700-000002000000}">
      <text>
        <r>
          <rPr>
            <b/>
            <sz val="9"/>
            <color indexed="81"/>
            <rFont val="Tahoma"/>
            <family val="2"/>
          </rPr>
          <t>Auteur:</t>
        </r>
        <r>
          <rPr>
            <sz val="9"/>
            <color indexed="81"/>
            <rFont val="Tahoma"/>
            <family val="2"/>
          </rPr>
          <t xml:space="preserve">
Concerne :Mission d'enseignants, formations d’enseignants, venue d’un vacataire de renom, etc.</t>
        </r>
      </text>
    </comment>
    <comment ref="B33" authorId="0" shapeId="0" xr:uid="{00000000-0006-0000-0700-000003000000}">
      <text>
        <r>
          <rPr>
            <b/>
            <sz val="9"/>
            <color indexed="81"/>
            <rFont val="Tahoma"/>
            <family val="2"/>
          </rPr>
          <t>Auteur:</t>
        </r>
        <r>
          <rPr>
            <sz val="9"/>
            <color indexed="81"/>
            <rFont val="Tahoma"/>
            <family val="2"/>
          </rPr>
          <t xml:space="preserve">
organisation de journées ou évènements pour les industriels, soutenances, remise de diplôme, etc.</t>
        </r>
      </text>
    </comment>
    <comment ref="B34" authorId="0" shapeId="0" xr:uid="{00000000-0006-0000-0700-000004000000}">
      <text>
        <r>
          <rPr>
            <b/>
            <sz val="9"/>
            <color indexed="81"/>
            <rFont val="Tahoma"/>
            <family val="2"/>
          </rPr>
          <t>Auteur:</t>
        </r>
        <r>
          <rPr>
            <sz val="9"/>
            <color indexed="81"/>
            <rFont val="Tahoma"/>
            <family val="2"/>
          </rPr>
          <t xml:space="preserve">
pédagogie innovante, etc.</t>
        </r>
      </text>
    </comment>
  </commentList>
</comments>
</file>

<file path=xl/sharedStrings.xml><?xml version="1.0" encoding="utf-8"?>
<sst xmlns="http://schemas.openxmlformats.org/spreadsheetml/2006/main" count="529" uniqueCount="392">
  <si>
    <t>Note de présentation du projet en vue de la création, de la modification 
ou du renouvellement d’une formation d’établissement diplômante</t>
  </si>
  <si>
    <t>Fonction :
Grade :</t>
  </si>
  <si>
    <t>Cycle du diplôme</t>
  </si>
  <si>
    <t>Niveau estimé de sortie  bac, bac+1, bac+2 ...) :</t>
  </si>
  <si>
    <t>Aspect formation continue² :</t>
  </si>
  <si>
    <t>Durée de la formation</t>
  </si>
  <si>
    <t>Stage</t>
  </si>
  <si>
    <t>Partenariat public ou privé académique :</t>
  </si>
  <si>
    <t>Informations complémentaires :</t>
  </si>
  <si>
    <t>1. Avis COPIL composante (avec soutenabilité du site) :</t>
  </si>
  <si>
    <t>Arguments (alignement stratégique, intérêt financier, intérêt d’image, intérêt pour l’insertion professionnelle des étudiants, ...) : 
Date COPIL composante :</t>
  </si>
  <si>
    <r>
      <t>2.</t>
    </r>
    <r>
      <rPr>
        <b/>
        <sz val="7"/>
        <color theme="1"/>
        <rFont val="Times New Roman"/>
        <family val="1"/>
      </rPr>
      <t> </t>
    </r>
    <r>
      <rPr>
        <b/>
        <sz val="11"/>
        <color theme="1"/>
        <rFont val="Calibri"/>
        <family val="2"/>
        <scheme val="minor"/>
      </rPr>
      <t>Date de remise de l’opportunité au Vice-président formation :</t>
    </r>
  </si>
  <si>
    <r>
      <t>3.</t>
    </r>
    <r>
      <rPr>
        <b/>
        <sz val="7"/>
        <color theme="1"/>
        <rFont val="Times New Roman"/>
        <family val="1"/>
      </rPr>
      <t> </t>
    </r>
    <r>
      <rPr>
        <b/>
        <sz val="11"/>
        <color theme="1"/>
        <rFont val="Calibri"/>
        <family val="2"/>
        <scheme val="minor"/>
      </rPr>
      <t xml:space="preserve">Accord du Vice-président formation pour instruction du dossier : </t>
    </r>
  </si>
  <si>
    <t>Date d’accord du Vice-président formation :</t>
  </si>
  <si>
    <t>² Soutien proposé par le Service Formation Continue : contact soutien étude de marché : Cyrine AYEB</t>
  </si>
  <si>
    <t>*Ne pas écrire dans les lignes colorées en gris - sélectionner une valeur dans le menu déroulant au bout de la ligne*</t>
  </si>
  <si>
    <t>2. DESCRIPTION DE LA FORMATION</t>
  </si>
  <si>
    <t>2.1. Objectifs de la formation/compétences attendues</t>
  </si>
  <si>
    <t>Indiquez :
 - les objectifs spécifiques de la formation
- les connaissances et compétences attendues des étudiants à l’issue de la formation (sous forme d’une fiche RNCP pour les formations souhaitant bénéficier des fonds de la formation professionnelle et continue).</t>
  </si>
  <si>
    <t>2.2. Organisation pédagogique</t>
  </si>
  <si>
    <t>• Commentaires explicitant la cohérence des contenus, l’articulation des unités d’enseignements et le choix de l’équipe pédagogique au regard des objectifs.
• La maquette des enseignements ainsi que la liste des intervenants seront fournis dans le feuillet 5 "Maquette" et le feuillet 3</t>
  </si>
  <si>
    <t>2.3. Positionnement dans la stratégie de la composante et de l'établissement</t>
  </si>
  <si>
    <t>• Le positionnement et la valeur ajoutée de la formation au sein de la composante et de l'établissement</t>
  </si>
  <si>
    <t xml:space="preserve">2.4. Public visé et effectifs attendus </t>
  </si>
  <si>
    <t>Indiquez le public visé, les effectifs attendus pour chacun de ces publics et si nécessaire la mise en place de tarifs préférentiels</t>
  </si>
  <si>
    <t>2.5. Subventions ou conventions prévues (le cas échéant)</t>
  </si>
  <si>
    <t xml:space="preserve">• Préciser si des subventions ou conventions sont prévues pour ce diplôme
</t>
  </si>
  <si>
    <t>Financeur</t>
  </si>
  <si>
    <t>Montant (en €)</t>
  </si>
  <si>
    <t>Elements de preuves (joints au dossier) + état d'avancement</t>
  </si>
  <si>
    <t>Subvention / convention 1</t>
  </si>
  <si>
    <t>Subvention / convention 2</t>
  </si>
  <si>
    <t>Subvention / convention 3</t>
  </si>
  <si>
    <t>Subvention / convention 4</t>
  </si>
  <si>
    <t>Subvention / convention 5</t>
  </si>
  <si>
    <t>Total</t>
  </si>
  <si>
    <t>3. ETUDE DE MARCHE ET DU PRIX</t>
  </si>
  <si>
    <r>
      <t xml:space="preserve">A renseigner par le porteur de projet </t>
    </r>
    <r>
      <rPr>
        <i/>
        <sz val="11"/>
        <color rgb="FFFF0000"/>
        <rFont val="Calibri"/>
        <family val="2"/>
        <scheme val="minor"/>
      </rPr>
      <t>(onglet vérifié par la Direction de la Formation continue)</t>
    </r>
  </si>
  <si>
    <t>3.1. Qualification du besoin du marché visé :</t>
  </si>
  <si>
    <t xml:space="preserve">Indiquez :
</t>
  </si>
  <si>
    <t>3.2. Analyse concurrentielle portant sur l'étude des caractéristiques d'actions de formation analogues réalisées par des offreurs concurrents privés et publics</t>
  </si>
  <si>
    <t>(La zone géographique visée : France ou international) sur la base d'étude des offres sur internet et sur le site du CPF, et leur comparaison)</t>
  </si>
  <si>
    <t>3.3. Analyse concurrentielle des prix de vente et proposition de positionnement</t>
  </si>
  <si>
    <t>Formation</t>
  </si>
  <si>
    <t>Etablissement</t>
  </si>
  <si>
    <t>Privé/public</t>
  </si>
  <si>
    <t>Nb d'heures de la formation</t>
  </si>
  <si>
    <t>Prix de la formation</t>
  </si>
  <si>
    <t>Coût horaire</t>
  </si>
  <si>
    <t>Présentiel /à distance</t>
  </si>
  <si>
    <t>Répartition TP/ CM</t>
  </si>
  <si>
    <t>Financement CPF</t>
  </si>
  <si>
    <t>Financement DPC (médical)</t>
  </si>
  <si>
    <t>Financement FIFPL (médical)</t>
  </si>
  <si>
    <t>Autre infos</t>
  </si>
  <si>
    <t>Commentaires de la Direction Formation continue :</t>
  </si>
  <si>
    <t>5. SELECTION</t>
  </si>
  <si>
    <t>Date d'ouverture de la campagne :</t>
  </si>
  <si>
    <t>Date de fermeture de la campagne :</t>
  </si>
  <si>
    <t>Date prévsionnelle de la commission de sélection :</t>
  </si>
  <si>
    <t>Capacité d'accueil :</t>
  </si>
  <si>
    <t>PIECES CONSTITUTIVES DU DOSSIER</t>
  </si>
  <si>
    <t>CRITERES D'APPRECIATION</t>
  </si>
  <si>
    <t>Relevé de notes du baccalauréat :</t>
  </si>
  <si>
    <t>Oui</t>
  </si>
  <si>
    <t>Matières examinées :</t>
  </si>
  <si>
    <t>Relevé de notes des études supérieures :</t>
  </si>
  <si>
    <t>Lettre de motivation et descriptif du projet professionnel :</t>
  </si>
  <si>
    <t>Cohérence entre le diplôme envisagé et le descriptif du projet professionnel. Qualité rédactionnelle (orthographe, défaut de structure ou de syntaxe). Cohérence de la réflexion (développement de l’argumentaire).</t>
  </si>
  <si>
    <t>Curriculum Vitae détaillé :</t>
  </si>
  <si>
    <t>Elément de synthèse permettant de découvrir les compétences utiles acquises dans le cadre d’expériences précédentes et de cerner des éléments de personnalité du candidat.</t>
  </si>
  <si>
    <t>Lettres de recommandation :</t>
  </si>
  <si>
    <t>Facultatif</t>
  </si>
  <si>
    <t>Ne rentre pas dans les critères de sélection mais permet d’apporter un soutien à la candidature.</t>
  </si>
  <si>
    <t>Niveau de langue en français pour les candidats titulaires d'un diplôme étranger :</t>
  </si>
  <si>
    <t xml:space="preserve">Niveau CECRL attendu : </t>
  </si>
  <si>
    <t>Niveau de langue en anglais :</t>
  </si>
  <si>
    <t>Productions personnelles (dossier, bibliographie, mémoire, etc.)</t>
  </si>
  <si>
    <t>Elément permettant d’évaluer la pertinence des travaux effectués au regard du diplôme souhaité.</t>
  </si>
  <si>
    <t>Justificatifs d'expérience professionnelle :</t>
  </si>
  <si>
    <t>Elément permettant d’apprécier l’adaptation du profil aux exigences du diplôme souhaité.</t>
  </si>
  <si>
    <t>Document attestant d'une compétence complémentaire :</t>
  </si>
  <si>
    <t>Préciser les critères :</t>
  </si>
  <si>
    <t>Autre document (précisez):</t>
  </si>
  <si>
    <t>Entretien Oral :</t>
  </si>
  <si>
    <t>L’entretien oral fait suite à une phase de présélection sur dossier. Il permet d’apprécier les qualités du candidat sur leur savoir être, l'expression, la clarté et la cohérence d'un raisonnement, le degré de motivation du candidat et la pertinence des réponses supposant une préparation à cet entretien.</t>
  </si>
  <si>
    <t>6.MAQUETTE</t>
  </si>
  <si>
    <t>Semestre 1/ou annualisé</t>
  </si>
  <si>
    <t>UE DISCIPLINAIRES</t>
  </si>
  <si>
    <t xml:space="preserve">Nombre à choisir par l'étudiant : </t>
  </si>
  <si>
    <t>Intitulé UE (précisez si obligatoire) / PARCOURS</t>
  </si>
  <si>
    <t>ECTS</t>
  </si>
  <si>
    <t>Intitulé des matières (Eléments constitutifs d’UE – ECUE)</t>
  </si>
  <si>
    <t>Coeff. des ECUE</t>
  </si>
  <si>
    <t>Heures CM</t>
  </si>
  <si>
    <t>Heures TD</t>
  </si>
  <si>
    <t>Heures TP (+ projets tutorés et suivi de stages)</t>
  </si>
  <si>
    <t>Total Heures UE en HETD</t>
  </si>
  <si>
    <t>Heures à valoriser</t>
  </si>
  <si>
    <t>total</t>
  </si>
  <si>
    <t>Semestre 2 (le cas échéant)</t>
  </si>
  <si>
    <t>Semestre 3 (le cas échéant)</t>
  </si>
  <si>
    <t>Semestre 4 (le cas échéant)</t>
  </si>
  <si>
    <t>Total DU</t>
  </si>
  <si>
    <t>7. SOUTENABILITE FINANCIERE DE LA FORMATION</t>
  </si>
  <si>
    <t>! Seules les cases jaunes sont à remplir !</t>
  </si>
  <si>
    <t>Détermination des droits d'inscription</t>
  </si>
  <si>
    <t>Droits systématiques :</t>
  </si>
  <si>
    <t>Indiqué pour information. Ne rentrent pas dans le calcul d'autofinancement de la formation car recette fléchée pour la bibliothèque et l'université lors de l'inscription</t>
  </si>
  <si>
    <t>C'est le tarif moyen par étudiant pour garantir l'équilibre du DU : si le groupe était complet (15 étudiants), il faudrait en théorie que chacun des étudiants paient ce montant pour couvrir les dépenses.</t>
  </si>
  <si>
    <t>Droit d'inscription plein tarif n°1 :</t>
  </si>
  <si>
    <t>Droits d'inscription moyen équilibre pour 15 étudiants :</t>
  </si>
  <si>
    <t>Droit d'inscription n°2 (DI 2):</t>
  </si>
  <si>
    <t>Précisez pour quels types d'apprenants cela s'applique :</t>
  </si>
  <si>
    <t>Droit d'inscription n°3 (DI 3):</t>
  </si>
  <si>
    <t>Droit d'inscription n°4 (DI 4):</t>
  </si>
  <si>
    <t>Nombre d'apprenants</t>
  </si>
  <si>
    <r>
      <t>Cela implique de fixer un tarif d'inscription plein tarif supérieur à ce montant, afin de :
-garantir la rentabilité du DU avec un nombre d'étudiants inscrits &lt; 15 (</t>
    </r>
    <r>
      <rPr>
        <i/>
        <sz val="11"/>
        <color rgb="FF006100"/>
        <rFont val="Calibri"/>
        <family val="2"/>
        <scheme val="minor"/>
      </rPr>
      <t>voir cellule C35</t>
    </r>
    <r>
      <rPr>
        <sz val="11"/>
        <color rgb="FF006100"/>
        <rFont val="Calibri"/>
        <family val="2"/>
        <scheme val="minor"/>
      </rPr>
      <t>);
- permettre les inscriptions d'étudiants exonérés ou en tarifs réduits</t>
    </r>
  </si>
  <si>
    <t>Nb d'apprenants plein tarif:</t>
  </si>
  <si>
    <t>Le nombre d'étudiants inscrits par tarif est reporté dans le tableau des simulations de recettes en bas de page.</t>
  </si>
  <si>
    <t>Nb d'apprenants DI 2:</t>
  </si>
  <si>
    <t>Nb d'apprenants DI 3:</t>
  </si>
  <si>
    <t>Nb d'apprenants DI 4:</t>
  </si>
  <si>
    <t>Equilibre financier</t>
  </si>
  <si>
    <t>CM 
(en HETD)</t>
  </si>
  <si>
    <t>TD</t>
  </si>
  <si>
    <t>TP
 (en HETD)</t>
  </si>
  <si>
    <t>TOTAL DU
 (en HETD)</t>
  </si>
  <si>
    <t>dont heures non mutualisées</t>
  </si>
  <si>
    <t>Coût affecté TD pour 1 groupe</t>
  </si>
  <si>
    <t>Coût de l'enseignement</t>
  </si>
  <si>
    <t>TOTAL Heures de formation (en HETD)</t>
  </si>
  <si>
    <t>C'est le coût dédié à l'enseignement du DU.
Valorisation des heures non mutualisées au coût moyen d'une vacation</t>
  </si>
  <si>
    <t>semestre 1</t>
  </si>
  <si>
    <t>semestre 2</t>
  </si>
  <si>
    <t>semestre 3</t>
  </si>
  <si>
    <t>semestre 4</t>
  </si>
  <si>
    <t>semestre 5</t>
  </si>
  <si>
    <t>semestre 6</t>
  </si>
  <si>
    <t>Coût indirect (gestion administrative / utilisation des infrastructures)</t>
  </si>
  <si>
    <r>
      <t xml:space="preserve">Nombre d'heures moy. Diplôme UCA </t>
    </r>
    <r>
      <rPr>
        <i/>
        <sz val="11"/>
        <color theme="0"/>
        <rFont val="Calibri"/>
        <family val="2"/>
        <scheme val="minor"/>
      </rPr>
      <t>(en HETD)</t>
    </r>
  </si>
  <si>
    <r>
      <t xml:space="preserve">Coût support d'un étudiant UCA </t>
    </r>
    <r>
      <rPr>
        <i/>
        <sz val="11"/>
        <color theme="0"/>
        <rFont val="Calibri"/>
        <family val="2"/>
        <scheme val="minor"/>
      </rPr>
      <t>(en €)</t>
    </r>
  </si>
  <si>
    <t>C'est le montant minimum auquel doit être fixé le tarif d'inscription des étudiants non soumis au plein tarif, afin de couvrir leur coût indirect</t>
  </si>
  <si>
    <t>Coût de fonctionnement spécifique</t>
  </si>
  <si>
    <t>Fournitures spécifiques diverses</t>
  </si>
  <si>
    <t>déplacements des intervenants</t>
  </si>
  <si>
    <t>Frais de réception</t>
  </si>
  <si>
    <t>Autres prestations</t>
  </si>
  <si>
    <t>TOTA dépenses de fonctionnement</t>
  </si>
  <si>
    <t>Seuil de rentabilité (nb d'inscrits minimum au plein tarif)</t>
  </si>
  <si>
    <r>
      <t xml:space="preserve">Si ce nombre d'étudiants est inscrit au plein tarif, le DU est forcément </t>
    </r>
    <r>
      <rPr>
        <b/>
        <sz val="11"/>
        <color rgb="FF006100"/>
        <rFont val="Calibri"/>
        <family val="2"/>
        <scheme val="minor"/>
      </rPr>
      <t>autofinancé (valable pour 1 groupe)</t>
    </r>
    <r>
      <rPr>
        <sz val="11"/>
        <color rgb="FF006100"/>
        <rFont val="Calibri"/>
        <family val="2"/>
        <scheme val="minor"/>
      </rPr>
      <t>.</t>
    </r>
  </si>
  <si>
    <t>Nombre de groupes</t>
  </si>
  <si>
    <t>Simulation Résultat net (dépenses- recettes)</t>
  </si>
  <si>
    <t>Simulation recettes</t>
  </si>
  <si>
    <t xml:space="preserve">Outils d'aide et de simulation </t>
  </si>
  <si>
    <t>Nbre d'inscrits prévisionnel</t>
  </si>
  <si>
    <t>Tarifs</t>
  </si>
  <si>
    <t>Recettes</t>
  </si>
  <si>
    <t>Dépenses</t>
  </si>
  <si>
    <t>Dépenses enseignement</t>
  </si>
  <si>
    <t>Plein tarif n°1</t>
  </si>
  <si>
    <t>Dépenses indirectes</t>
  </si>
  <si>
    <t>Tarif réduit n°2</t>
  </si>
  <si>
    <t>Dépenses de fonctionnement</t>
  </si>
  <si>
    <t>Tarif réduit n°3</t>
  </si>
  <si>
    <t>Total dépenses</t>
  </si>
  <si>
    <t>Tarif réduit n°4</t>
  </si>
  <si>
    <t>Coût moyen par étudiant</t>
  </si>
  <si>
    <t>Total Recettes</t>
  </si>
  <si>
    <t>Recette moyenne par étudiant</t>
  </si>
  <si>
    <t>Résultat net DU</t>
  </si>
  <si>
    <t>RESULTAT NET</t>
  </si>
  <si>
    <t>Nbre de groupes:</t>
  </si>
  <si>
    <t>RESULTAT NET PAR ETUDIANT</t>
  </si>
  <si>
    <r>
      <rPr>
        <b/>
        <sz val="11"/>
        <rFont val="Calibri"/>
        <family val="2"/>
        <scheme val="minor"/>
      </rPr>
      <t>/!\</t>
    </r>
    <r>
      <rPr>
        <sz val="11"/>
        <rFont val="Calibri"/>
        <family val="2"/>
        <scheme val="minor"/>
      </rPr>
      <t xml:space="preserve"> le coût lié à l'enseignement est multiplié par le nombre de groupe !</t>
    </r>
  </si>
  <si>
    <t>Ex : si le DU excède 15 étudiants, il sera considéré que les heures de cours doivent être enseignées 2 fois (2 groupes d'étudiants).</t>
  </si>
  <si>
    <t>Montant des subventions ou conventions (onglet 2. DESCRIPTION FORMATION) :</t>
  </si>
  <si>
    <t>Avis DAF (commentaires) :</t>
  </si>
  <si>
    <t>8. SUIVI DU PROCESSUS</t>
  </si>
  <si>
    <t>Merci de renseigner les visas et avis et dates des différentes étapes du porcessus d'instruction</t>
  </si>
  <si>
    <t>Vu par le service de scolarité :</t>
  </si>
  <si>
    <t>en date du:</t>
  </si>
  <si>
    <t>Nom de l'agent :</t>
  </si>
  <si>
    <t>Vu par le SPOF :</t>
  </si>
  <si>
    <t>Avis du COSUP DE</t>
  </si>
  <si>
    <t>Commentaires :</t>
  </si>
  <si>
    <t>Avis du COSP (ou autre comité de gestion) de la composante :</t>
  </si>
  <si>
    <t xml:space="preserve">DECISION : </t>
  </si>
  <si>
    <t>Avis du conseil académique :</t>
  </si>
  <si>
    <t xml:space="preserve">Décision du conseil d'administration : </t>
  </si>
  <si>
    <t>Ne rien écrire dans les zones orangées</t>
  </si>
  <si>
    <t>9. SOUTENABILITE RH DE LA FORMATION</t>
  </si>
  <si>
    <t xml:space="preserve">A renseigner par la direction des Ressources Humaines </t>
  </si>
  <si>
    <t>FICHE DE SOUTENABILITE Enseignement</t>
  </si>
  <si>
    <t>Statutaire</t>
  </si>
  <si>
    <t>Complementaire</t>
  </si>
  <si>
    <t>Nombre heures d'enseignement sur la discipline</t>
  </si>
  <si>
    <t xml:space="preserve">Masse salariale heures enseignement sur la discpline </t>
  </si>
  <si>
    <t>Ratio sur la MS des heures d'enseignement</t>
  </si>
  <si>
    <t>potentiel enseignant sur la disicpline</t>
  </si>
  <si>
    <t>Nombre d'enseignants  en sous service sur la discpline</t>
  </si>
  <si>
    <t>Nombre d'enseignants  en sur service sur la discpline</t>
  </si>
  <si>
    <t>Taux de pression de la discipline</t>
  </si>
  <si>
    <t>Potentiel enseignant sur la composante</t>
  </si>
  <si>
    <t>Nombre d'enseignants  en sous service sur la  composante</t>
  </si>
  <si>
    <t>Nombre d'enseignants  en sur service sur la composante</t>
  </si>
  <si>
    <t>Taux de pression de la composante</t>
  </si>
  <si>
    <t>Avis DRH (commentaires) :</t>
  </si>
  <si>
    <t>Cycle</t>
  </si>
  <si>
    <t>Composante</t>
  </si>
  <si>
    <t>Niveau</t>
  </si>
  <si>
    <t>Secteur disciplinaire</t>
  </si>
  <si>
    <t>Nature</t>
  </si>
  <si>
    <t>Objet demande</t>
  </si>
  <si>
    <t>Durée formation</t>
  </si>
  <si>
    <t>FOAD</t>
  </si>
  <si>
    <t>Session</t>
  </si>
  <si>
    <t>Licence</t>
  </si>
  <si>
    <t>Obligatoire</t>
  </si>
  <si>
    <t>EUR CREATES</t>
  </si>
  <si>
    <t>BSS</t>
  </si>
  <si>
    <t>Bac/Niveau bac</t>
  </si>
  <si>
    <t>01 - MATHÉMATIQUES</t>
  </si>
  <si>
    <t>UE</t>
  </si>
  <si>
    <t>Création</t>
  </si>
  <si>
    <t>&lt; 6 mois</t>
  </si>
  <si>
    <t>NON</t>
  </si>
  <si>
    <t>session unique</t>
  </si>
  <si>
    <t>Master</t>
  </si>
  <si>
    <t>Non</t>
  </si>
  <si>
    <t>EUR DS4H</t>
  </si>
  <si>
    <t>DSPEG</t>
  </si>
  <si>
    <t>Bac+1</t>
  </si>
  <si>
    <t>02 - PHYSIQUE</t>
  </si>
  <si>
    <t>MODULE</t>
  </si>
  <si>
    <t>Modification</t>
  </si>
  <si>
    <t>&lt; 1 an</t>
  </si>
  <si>
    <t>OUI - Partiellement</t>
  </si>
  <si>
    <t>2 sessions</t>
  </si>
  <si>
    <t>Doctorat</t>
  </si>
  <si>
    <t>EUR ELMI</t>
  </si>
  <si>
    <t>EEF</t>
  </si>
  <si>
    <t>Bac+2</t>
  </si>
  <si>
    <t>03 - CHIMIE</t>
  </si>
  <si>
    <t>ECUE</t>
  </si>
  <si>
    <t>Renouvellement</t>
  </si>
  <si>
    <t>1 an</t>
  </si>
  <si>
    <t>OUI - Entièrement</t>
  </si>
  <si>
    <t>Autre (précisez)</t>
  </si>
  <si>
    <t>Favorable</t>
  </si>
  <si>
    <t>EUR HEALTHY</t>
  </si>
  <si>
    <t>LLAC</t>
  </si>
  <si>
    <t>Bac+3</t>
  </si>
  <si>
    <t>04 - MATHÉMATIQUES APPLIQUÉES AUX SCIENCES SOCIALES (MASS)</t>
  </si>
  <si>
    <t>UF</t>
  </si>
  <si>
    <t>2 ans</t>
  </si>
  <si>
    <t>Défavorable</t>
  </si>
  <si>
    <t>EUR LEX@Société</t>
  </si>
  <si>
    <t>SHS</t>
  </si>
  <si>
    <t>Bac+4</t>
  </si>
  <si>
    <t>05 - SCIENCES DE L'UNIVERS, DE LA TERRE, DE L'ESPACE</t>
  </si>
  <si>
    <t>3 ans</t>
  </si>
  <si>
    <t>Favorable sous réserve</t>
  </si>
  <si>
    <t>EUR LIFE</t>
  </si>
  <si>
    <t>SITE</t>
  </si>
  <si>
    <t>Bac+5</t>
  </si>
  <si>
    <t>06 - SCIENCES DE LA VIE, BIOLOGIE, SANTÉ</t>
  </si>
  <si>
    <t>&gt; 3 ans</t>
  </si>
  <si>
    <t>EUR ODYSSEE</t>
  </si>
  <si>
    <t>Inter-champ</t>
  </si>
  <si>
    <t>Bac+6 et plus</t>
  </si>
  <si>
    <t>07 - MÉDECINE</t>
  </si>
  <si>
    <t>EUR SPECTRUM</t>
  </si>
  <si>
    <t>08 - ODONTOLOGIE</t>
  </si>
  <si>
    <t>IAE</t>
  </si>
  <si>
    <t>10 - STAPS</t>
  </si>
  <si>
    <t>IDPD</t>
  </si>
  <si>
    <t>11 - MÉCANIQUE, GÉNIE MÉCANIQUE, INGÉNIERIE MÉCANIQUE</t>
  </si>
  <si>
    <t>INSPE</t>
  </si>
  <si>
    <t>12 - GÉNIE CIVIL</t>
  </si>
  <si>
    <t>IUT</t>
  </si>
  <si>
    <t>13 - GÉNIE DES PROCÉDÉS, MATÉRIAUX</t>
  </si>
  <si>
    <t>Médecine</t>
  </si>
  <si>
    <t>14 - INFORMATIQUE</t>
  </si>
  <si>
    <t>Odontologie</t>
  </si>
  <si>
    <t>15 - ÉLECTRONIQUE, GÉNIE ÉLECTRIQUE, EEA</t>
  </si>
  <si>
    <t>POLYTECH</t>
  </si>
  <si>
    <t>16 - SCIENCES ET TECHNOLOGIES INDUSTRIELLES</t>
  </si>
  <si>
    <t>Service de Formation Continue</t>
  </si>
  <si>
    <t>17 - SCIENCES DU LANGAGE - LINGUISTIQUE</t>
  </si>
  <si>
    <t>UCA IDEX</t>
  </si>
  <si>
    <t>18 - LANGUES ET LITTÉRATURES ANCIENNES</t>
  </si>
  <si>
    <t>IMREDD</t>
  </si>
  <si>
    <t>19 - LANGUES ET LITTÉRATURES FRANCAISES</t>
  </si>
  <si>
    <t>20 - LITTÉRATURE GÉNÉRALE ET COMPARÉE</t>
  </si>
  <si>
    <t>21 - ARTS</t>
  </si>
  <si>
    <t>22 - Français LANGUE ÉTRANGÈRE</t>
  </si>
  <si>
    <t>23 - LANGUES ET LITTÉRATURES ÉTRANGÈRES</t>
  </si>
  <si>
    <t>24 - LANGUES ET LITTÉRATURES APPLIQUÉES</t>
  </si>
  <si>
    <t>25 - CULTURES ET LANGUES RÉGIONALES</t>
  </si>
  <si>
    <t>26 - PHILOSOPHIE, ÉPISTÉMIOLOGIE</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</si>
  <si>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</si>
  <si>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</si>
  <si>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</si>
  <si>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</si>
  <si>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</si>
  <si>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</si>
  <si>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</si>
  <si>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</si>
  <si>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</si>
  <si>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36 - SCIENCES JURIDQUES</t>
  </si>
  <si>
    <t>37 - SCIENCES POLITIQUES</t>
  </si>
  <si>
    <t>38 - SCIENCES ÉCONOMIQUES</t>
  </si>
  <si>
    <t>39 - SCIENCES DE GESTION</t>
  </si>
  <si>
    <t>40 - ADMINISTRATION ÉCONOMIQUE ET SOCIALE</t>
  </si>
  <si>
    <t>41 - FORMATION GÉNÉRALE AUX MÉTIERS DE L'INGÉNIEUR</t>
  </si>
  <si>
    <t>42 - MATHÉMATIQUES ET INFORMATIQUE</t>
  </si>
  <si>
    <t>43 - PHYSIQUE ET CHIMIE</t>
  </si>
  <si>
    <t>61 - PLURI DROIT - SCIENCES POLITIQUES</t>
  </si>
  <si>
    <t>62 - PLURI SCIENCES ÉCONOMIQUES - GESTION</t>
  </si>
  <si>
    <t>64 - PLURI LETTRES - SCIENCES DU LANGAGE - ARTS</t>
  </si>
  <si>
    <t>65 - PLURI LANGUES</t>
  </si>
  <si>
    <t>66 - PLURI SCIENCES HUMAINES ET SOCIALES</t>
  </si>
  <si>
    <t>67 - PLURI LETTRES - LANGUES - SCIENCES HUMAINES</t>
  </si>
  <si>
    <t>68 - PLURI SCIENCES FONDAMENTALES ET APPLICATIONS</t>
  </si>
  <si>
    <t>69 - PLURI SCIENCES DE LA VIE, DE LA SANTÉ, DE LA TERRE ET DE L'UNIVERS</t>
  </si>
  <si>
    <t>70 - PLURI SCIENCES</t>
  </si>
  <si>
    <t>71 - PLURI SANTÉ</t>
  </si>
  <si>
    <t>Mutualisée ou délocalisée ?</t>
  </si>
  <si>
    <t>Nb d'apprenants DI 5:</t>
  </si>
  <si>
    <t>Nb d'apprenants DI 6:</t>
  </si>
  <si>
    <t>Nb d'apprenants DI 7:</t>
  </si>
  <si>
    <t>Droit d'inscription n°5 (DI 5):</t>
  </si>
  <si>
    <t>Droit d'inscription n°6 (DI 6):</t>
  </si>
  <si>
    <t>Droit d'inscription n°7 (DI 7):</t>
  </si>
  <si>
    <t>Tarif réduit n°5</t>
  </si>
  <si>
    <t>Tarif réduit n°6</t>
  </si>
  <si>
    <t>Tarif réduit n°7</t>
  </si>
  <si>
    <t>verif déloc</t>
  </si>
  <si>
    <t>Pour modifier le nombre de groupes, l'indiquer ci-dessous ainsi que les raisons pour lesquelles vous souhaitez le modifier</t>
  </si>
  <si>
    <t>Cases obligatoires</t>
  </si>
  <si>
    <t>Résultat net DU après subvention</t>
  </si>
  <si>
    <t>Semestre 5 (le cas échéant)</t>
  </si>
  <si>
    <t>Semestre 6 (le cas échéant)</t>
  </si>
  <si>
    <t>Coût administratif par étudiant DU
 (Hetd DU / 573) x (1467 € si présentiel ou 597€ si délocalisé)</t>
  </si>
  <si>
    <t>Intitulé de la formation : Certification en Education Thérapeutique du Patient</t>
  </si>
  <si>
    <t>Composante : EUR HEALTHY</t>
  </si>
  <si>
    <r>
      <t xml:space="preserve">Objet du projet de formation : Renouvellement certification </t>
    </r>
    <r>
      <rPr>
        <sz val="11"/>
        <color theme="1"/>
        <rFont val="Calibri"/>
        <family val="2"/>
        <scheme val="minor"/>
      </rPr>
      <t xml:space="preserve">                     </t>
    </r>
  </si>
  <si>
    <t>Public visé : étudiants en master APAS</t>
  </si>
  <si>
    <r>
      <t>Prérequis :</t>
    </r>
    <r>
      <rPr>
        <sz val="11"/>
        <color theme="1"/>
        <rFont val="Calibri"/>
        <family val="2"/>
        <scheme val="minor"/>
      </rPr>
      <t xml:space="preserve"> </t>
    </r>
    <r>
      <rPr>
        <b/>
        <sz val="11"/>
        <color theme="1"/>
        <rFont val="Calibri"/>
        <family val="2"/>
        <scheme val="minor"/>
      </rPr>
      <t>acceptation dans le master APAS d'Université Côte d'Azur</t>
    </r>
  </si>
  <si>
    <t>Langue(s) d’enseignement : français</t>
  </si>
  <si>
    <r>
      <t>Etude du marché / Opportunité économique et/ou pédagogique de l’action de formation (Contexte et enjeux de la formation, besoin et identification de la demande du marché, ancrage territorial, offres concurrentes…)²</t>
    </r>
    <r>
      <rPr>
        <sz val="11"/>
        <color theme="1"/>
        <rFont val="Calibri"/>
        <family val="2"/>
        <scheme val="minor"/>
      </rPr>
      <t xml:space="preserve"> </t>
    </r>
    <r>
      <rPr>
        <i/>
        <sz val="9"/>
        <color theme="1"/>
        <rFont val="Calibri"/>
        <family val="2"/>
        <scheme val="minor"/>
      </rPr>
      <t>en 3 lignes maximum</t>
    </r>
    <r>
      <rPr>
        <sz val="9"/>
        <color theme="1"/>
        <rFont val="Calibri"/>
        <family val="2"/>
        <scheme val="minor"/>
      </rPr>
      <t xml:space="preserve"> </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 L’éducation thérapeutique s’inscrit dans le parcours de soins du patient. Elle a pour objectif de rendre le patient plus autonome en facilitant son adhésion aux traitements prescrits et en améliorant sa qualité de vie » (code de la santé publique, art. L.1161-1 à L. 1161-4) . Cette formation a pour objectif de développer les compétences nécessaires pour dispenser l'éducation thérapeutique du patient. </t>
    </r>
  </si>
  <si>
    <t xml:space="preserve">Durée du stage : </t>
  </si>
  <si>
    <t>Synchrone</t>
  </si>
  <si>
    <t>Présentiel</t>
  </si>
  <si>
    <t xml:space="preserve">Modalités pédagogiques (Présentiel/Distanciel/Hybride) : </t>
  </si>
  <si>
    <r>
      <t xml:space="preserve">Modalités pédagogiques (Synchrone/asychrone) </t>
    </r>
    <r>
      <rPr>
        <sz val="11"/>
        <color theme="1"/>
        <rFont val="Calibri"/>
        <family val="2"/>
        <scheme val="minor"/>
      </rPr>
      <t>:</t>
    </r>
  </si>
  <si>
    <t xml:space="preserve">*- Souhait d’ouvrir la formation à la formation continue : </t>
  </si>
  <si>
    <t xml:space="preserve">*- Souhait d’enregistrer la formation au RNCP ou RSCH : </t>
  </si>
  <si>
    <t>Secteur disciplinaire : 74e section</t>
  </si>
  <si>
    <t xml:space="preserve">Niveau d'entrée minimal (bac, bac+1, bac+2 …) : </t>
  </si>
  <si>
    <r>
      <t xml:space="preserve">Objectif pédagogique exprimé en compétences/métiers : </t>
    </r>
    <r>
      <rPr>
        <sz val="11"/>
        <color theme="1"/>
        <rFont val="Calibri"/>
        <family val="2"/>
        <scheme val="minor"/>
      </rPr>
      <t>L'objectif de cette certification est de développer les compétences nécessaires pour dispenser l'éducation thérapeutique du patient telles que précisé par l'arrêté du 2 août 2010 relatif aux compétences requises pour dispenser l'éducation thérapeutique du patient.</t>
    </r>
  </si>
  <si>
    <r>
      <t xml:space="preserve">L'objectif spécifique de la formation est de développer les compétences nécessaires pour dispenser l'éducation thérapeutique du patient défini par décret (D. 1161-2, arrêté du 2 août 2010 relatif aux compétences requises pour dispenser ou coordonner l'éducation thérapeutique du patient modifié par arrêté du 31 mai 2013). 
Les compétences développées sont celles précisées dans le référentiel des compétences requises pour dispenser l'éducation thérapeutique du patient dans le cadre d'un programme. 
</t>
    </r>
    <r>
      <rPr>
        <b/>
        <sz val="11"/>
        <color theme="1"/>
        <rFont val="Calibri"/>
        <family val="2"/>
        <scheme val="minor"/>
      </rPr>
      <t xml:space="preserve">Compétences techniques </t>
    </r>
    <r>
      <rPr>
        <sz val="11"/>
        <color theme="1"/>
        <rFont val="Calibri"/>
        <family val="2"/>
        <scheme val="minor"/>
      </rPr>
      <t xml:space="preserve">: situer l'environnement lié à l'ETP, orienter les patients vers des sources fiables d'information, tenir à disposition des patients les informations en fonction des enjeux de la maladie et du traitement, tenir à disposition des patients des informations liées à leurs particularités, reseigner les outils de suivi et d'organisation, mesurer les enjeux,  utiliser des techniques et des outils pédagogiques, choisir et adapter les méthodes aux différents publics, réaliser une veille liée à l'ETP.
</t>
    </r>
    <r>
      <rPr>
        <b/>
        <sz val="11"/>
        <color theme="1"/>
        <rFont val="Calibri"/>
        <family val="2"/>
        <scheme val="minor"/>
      </rPr>
      <t>Compétences relationnelles et pédagogiques</t>
    </r>
    <r>
      <rPr>
        <sz val="11"/>
        <color theme="1"/>
        <rFont val="Calibri"/>
        <family val="2"/>
        <scheme val="minor"/>
      </rPr>
      <t xml:space="preserve"> : pratiquer l'écoute active et bienveillante, pratiquer l'empathie, échanger et informer, construire une relation de confiance, comprendre les ressorts psychologiques des personnes, s'accorder et convenir de l'action à mener, coconstruire un projet, construire des partenariats, construire une alliance thérapeutique, favoriser l'interactivité, favoriser les apprentissages mutuels, optimiser la production au sein d'un groupe.
</t>
    </r>
    <r>
      <rPr>
        <b/>
        <sz val="11"/>
        <color theme="1"/>
        <rFont val="Calibri"/>
        <family val="2"/>
        <scheme val="minor"/>
      </rPr>
      <t xml:space="preserve">Compétences organisationelles </t>
    </r>
    <r>
      <rPr>
        <sz val="11"/>
        <color theme="1"/>
        <rFont val="Calibri"/>
        <family val="2"/>
        <scheme val="minor"/>
      </rPr>
      <t>: se questionner et délimiter son rôle, planifier les actions liées à l'ETP, coordonner les acteurs, conduire un projet, évaluer, prioriser, apprécier pour ajuster.</t>
    </r>
  </si>
  <si>
    <r>
      <t xml:space="preserve">Logistique (lieu de la formation, capacité salle, spécificités salles) : </t>
    </r>
    <r>
      <rPr>
        <sz val="11"/>
        <rFont val="Calibri"/>
        <family val="2"/>
        <scheme val="minor"/>
      </rPr>
      <t>Campus STAPS d'Université Côte d'Azur, capacité de 38 étudiants, salles de cours utilisées par les étudiants du Master APAS</t>
    </r>
  </si>
  <si>
    <r>
      <t xml:space="preserve">Rythme de la formation (journée, soir, samedi, alternance, séquences de cours groupés, cours du soir, séance de regroupement…) :
</t>
    </r>
    <r>
      <rPr>
        <sz val="11"/>
        <color theme="1"/>
        <rFont val="Calibri"/>
        <family val="2"/>
        <scheme val="minor"/>
      </rPr>
      <t xml:space="preserve">Formation intégrée au master activité physique adaptée santé de l'EUR HEALTHY et adossée au LAMHESS d'Université Côte d'Azur. Les enseignements suivent le planning du master APAS sur une période de 1 an de janvier à décembre et répartis sur les semestre 2 et 3 du master APAS. </t>
    </r>
  </si>
  <si>
    <r>
      <t>Partenariat public ou privé financier :</t>
    </r>
    <r>
      <rPr>
        <sz val="11"/>
        <color theme="1"/>
        <rFont val="Calibri"/>
        <family val="2"/>
        <scheme val="minor"/>
      </rPr>
      <t xml:space="preserve"> Centre Hospitalier Universitaire, Centre Spécialisé Obésité, Centre de ressources et d'expertises Azur Sport Santé</t>
    </r>
  </si>
  <si>
    <t xml:space="preserve">La certification universitaire s'intègre dans la maquette du master APAS et s'appuie sur 4 ECUE issues des unités d'enseignement "Accompagenment aux changements " et "Accompagnement aux changement 2". Ces ECUE sont complémentaires car elles combinent, conformément au cahier des charges règlementaire (Annexe 1 https://www.legifrance.gouv.fr/jorf/id/JORFTEXT000042845767) des séquences d'apports de connaissances et des mises en situation destinées à l'acquisition des compétences pratiques. A ce titre, l'équipe d'enseignants est composée d'enseignants-chercheurs ayant obtenu la certification à l'ETP et de professionnels formateurs en ETP pouvant être accompagnés de patients experts lors de leurs interventions.   </t>
  </si>
  <si>
    <t>La CU ETP s’inscrit dans la dynamique nationale relative au « sport sur ordonnance », et dans les accords entre la C3D (Conférence Des Directeurs et Doyens d’UFR STAPS) et la CDFM (Conférence des Doyens des Facultés de Médecine) visant à promouvoir l’Activité Physique Adaptée à des fins de prévention-santé et de thérapeutique non médicamenteuse, ainsi que son intégration dans les parcours de prise en charge des porteurs de maladies chroniques. 
Cette certification étant obligatoire pour intervenir dans le cadre des programmes d'ETP, elle constitue une valeur ajoutée considérable aux parcours de formation proposés au sein de l'EUR HEALTHY et d'Université Côte d'Azur.</t>
  </si>
  <si>
    <t>GRIEPS - formation à l'ETP en eLearning - 690€
https://www.grieps.fr/temoignages-formatio/temoignage-education-therapeutique-40h-dispenser-letp-e-learning/
Croix-Rouge Française - formation en présentiel - 1400€
https://competence.croix-rouge.fr/formation/dispenser-leducation-therapeutique-du-patient-etp/
CRES PACA - Formation en présentiel - 950€
https://www.cres-paca.org/image/29854/21378?size=!800,800&amp;region=full&amp;format=pdf&amp;download=1&amp;crop=centre&amp;realWidth=1240&amp;realHeight=1754&amp;force-inline</t>
  </si>
  <si>
    <t xml:space="preserve">La certification en ETP disponible sur le marché est commune à toutes les professions de santé et associées. 
La certification universitaire proposée s'inscrit dans une offre de formation destinée spécifiquement aux futurs professionnels de l'activité physique adaptée afin de leur donner des outils complémentaires pour intervenir auprès des publics à besoins spécifiques. </t>
  </si>
  <si>
    <t>Éducation thérapeutique du patient</t>
  </si>
  <si>
    <t>GRIEPS</t>
  </si>
  <si>
    <t xml:space="preserve">Privé </t>
  </si>
  <si>
    <t>Croix-Rouge Française</t>
  </si>
  <si>
    <t>CRES PACA</t>
  </si>
  <si>
    <t>Public</t>
  </si>
  <si>
    <t>Privé</t>
  </si>
  <si>
    <t>à distance</t>
  </si>
  <si>
    <t>Accompagnement au changement 1</t>
  </si>
  <si>
    <t>Accompagnement au changement 2</t>
  </si>
  <si>
    <t>Modéles théoriques du changement de comportement</t>
  </si>
  <si>
    <t>ETP</t>
  </si>
  <si>
    <t>Stratratégies et techniques de changement de comportement</t>
  </si>
  <si>
    <t>Etudes de cas</t>
  </si>
  <si>
    <t>Mutualisée</t>
  </si>
  <si>
    <t>Etudiant d'un master de l'EUR HEALTHY</t>
  </si>
  <si>
    <t>Etudiant boursier d'un master de l'EUR HEALTHY</t>
  </si>
  <si>
    <t>Responsable de la formation (Nom Prénom) : Meggy HAYOTTE (MCU) - Fabienne D'ARRIPE-LONGUEVILLE (PU)</t>
  </si>
  <si>
    <r>
      <t>Téléphone :  
Mail :</t>
    </r>
    <r>
      <rPr>
        <sz val="11"/>
        <color theme="1"/>
        <rFont val="Calibri"/>
        <family val="2"/>
        <scheme val="minor"/>
      </rPr>
      <t xml:space="preserve"> Meggy.HAYOTTE@univ-cotedazur.fr - Fabienne.D-ARRIPE-LONGUEVILLE@univ-cotedazur.fr</t>
    </r>
  </si>
  <si>
    <t>Nombre visé de participants par session :  20 (max)</t>
  </si>
  <si>
    <r>
      <t>Nombre de sessions par an et périodes de l’année :</t>
    </r>
    <r>
      <rPr>
        <sz val="11"/>
        <color theme="1"/>
        <rFont val="Calibri"/>
        <family val="2"/>
        <scheme val="minor"/>
      </rPr>
      <t xml:space="preserve"> </t>
    </r>
    <r>
      <rPr>
        <b/>
        <sz val="11"/>
        <color theme="1"/>
        <rFont val="Calibri"/>
        <family val="2"/>
        <scheme val="minor"/>
      </rPr>
      <t>1</t>
    </r>
  </si>
  <si>
    <t>Les étudiants du master APAS doivent acquérir des compétences en matière d’accompagnement au changement personnel de mode de vie. Ces compétences professionnelles sont clairement mises en avant dans le cadre règlementaire du sport sur ordonnance. L’adoption par les porteurs de pathologies chroniques d’un mode de mode vie physiquement actif est affichée comme une forte priorité. 
Dans cette perspective, la CU est conçue pour la formation initiale des étudiants de master APAS souhaitant travailler dans le secteur du sport sur ordonnance, et plus largement dans celui de l’activité physique à des fins de santé.
-	Capacité : 20
-	Modalités et critères de sélection : accès sur dossier aux titulaires des diplômes STAPS, et des diplômes donnant droit à l’obtention d’une carte professionnelle d’encadrant des activités physiques et sportives.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</si>
</sst>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44" formatCode="_-* #,##0.00\ &quot;€&quot;_-;\-* #,##0.00\ &quot;€&quot;_-;_-* &quot;-&quot;??\ &quot;€&quot;_-;_-@_-"/>
    <numFmt numFmtId="164" formatCode="[$-F800]dddd\,\ mmmm\ dd\,\ yyyy"/>
    <numFmt numFmtId="165" formatCode="#,##0\ &quot;€&quot;"/>
    <numFmt numFmtId="166" formatCode="_-* #,##0\ &quot;€&quot;_-;\-* #,##0\ &quot;€&quot;_-;_-* &quot;-&quot;??\ &quot;€&quot;_-;_-@_-"/>
    <numFmt numFmtId="167" formatCode="#,##0.000\ &quot;€&quot;"/>
    <numFmt numFmtId="168" formatCode="#,##0.0\ &quot;€&quot;"/>
    <numFmt numFmtId="169" formatCode="#,##0.00\ &quot;€&quot;"/>
  </numFmts>
  <fonts count="41"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b/>
      <sz val="12"/>
      <color theme="1"/>
      <name val="Calibri"/>
      <family val="2"/>
    </font>
    <font>
      <sz val="11"/>
      <name val="Calibri"/>
      <family val="2"/>
      <scheme val="minor"/>
    </font>
    <font>
      <i/>
      <sz val="11"/>
      <name val="Calibri"/>
      <family val="2"/>
      <scheme val="minor"/>
    </font>
    <font>
      <b/>
      <sz val="9"/>
      <color indexed="81"/>
      <name val="Tahoma"/>
      <family val="2"/>
    </font>
    <font>
      <sz val="9"/>
      <color indexed="81"/>
      <name val="Tahoma"/>
      <family val="2"/>
    </font>
    <font>
      <b/>
      <sz val="14"/>
      <color theme="1"/>
      <name val="Calibri"/>
      <family val="2"/>
      <scheme val="minor"/>
    </font>
    <font>
      <sz val="11"/>
      <color rgb="FFFF0000"/>
      <name val="Calibri"/>
      <family val="2"/>
      <scheme val="minor"/>
    </font>
    <font>
      <sz val="12"/>
      <name val="Calibri"/>
      <family val="2"/>
      <scheme val="minor"/>
    </font>
    <font>
      <strike/>
      <sz val="11"/>
      <color rgb="FFFF0000"/>
      <name val="Calibri"/>
      <family val="2"/>
      <scheme val="minor"/>
    </font>
    <font>
      <b/>
      <sz val="11"/>
      <name val="Calibri"/>
      <family val="2"/>
      <scheme val="minor"/>
    </font>
    <font>
      <b/>
      <strike/>
      <sz val="11"/>
      <name val="Calibri"/>
      <family val="2"/>
      <scheme val="minor"/>
    </font>
    <font>
      <b/>
      <sz val="11"/>
      <color rgb="FFFF0000"/>
      <name val="Calibri"/>
      <family val="2"/>
      <scheme val="minor"/>
    </font>
    <font>
      <b/>
      <sz val="11"/>
      <color rgb="FF00B050"/>
      <name val="Calibri"/>
      <family val="2"/>
      <scheme val="minor"/>
    </font>
    <font>
      <i/>
      <sz val="9"/>
      <color theme="1"/>
      <name val="Calibri"/>
      <family val="2"/>
      <scheme val="minor"/>
    </font>
    <font>
      <sz val="9"/>
      <color theme="1"/>
      <name val="Calibri"/>
      <family val="2"/>
      <scheme val="minor"/>
    </font>
    <font>
      <b/>
      <sz val="12"/>
      <color theme="1"/>
      <name val="Arial"/>
      <family val="2"/>
    </font>
    <font>
      <b/>
      <sz val="7"/>
      <color theme="1"/>
      <name val="Times New Roman"/>
      <family val="1"/>
    </font>
    <font>
      <b/>
      <sz val="11"/>
      <color theme="0"/>
      <name val="Calibri"/>
      <family val="2"/>
      <scheme val="minor"/>
    </font>
    <font>
      <sz val="11"/>
      <color theme="0"/>
      <name val="Calibri"/>
      <family val="2"/>
      <scheme val="minor"/>
    </font>
    <font>
      <i/>
      <sz val="11"/>
      <color theme="0"/>
      <name val="Calibri"/>
      <family val="2"/>
      <scheme val="minor"/>
    </font>
    <font>
      <b/>
      <sz val="16"/>
      <color theme="1"/>
      <name val="Calibri"/>
      <family val="2"/>
      <scheme val="minor"/>
    </font>
    <font>
      <b/>
      <i/>
      <sz val="12"/>
      <color theme="1"/>
      <name val="Calibri"/>
      <family val="2"/>
      <scheme val="minor"/>
    </font>
    <font>
      <sz val="11"/>
      <color rgb="FF006100"/>
      <name val="Calibri"/>
      <family val="2"/>
      <scheme val="minor"/>
    </font>
    <font>
      <b/>
      <sz val="11"/>
      <color rgb="FF006100"/>
      <name val="Calibri"/>
      <family val="2"/>
      <scheme val="minor"/>
    </font>
    <font>
      <i/>
      <sz val="11"/>
      <color rgb="FF006100"/>
      <name val="Calibri"/>
      <family val="2"/>
      <scheme val="minor"/>
    </font>
    <font>
      <sz val="11"/>
      <color theme="9"/>
      <name val="Calibri"/>
      <family val="2"/>
      <scheme val="minor"/>
    </font>
    <font>
      <sz val="11"/>
      <color theme="9" tint="-0.499984740745262"/>
      <name val="Calibri"/>
      <family val="2"/>
      <scheme val="minor"/>
    </font>
    <font>
      <b/>
      <sz val="14"/>
      <name val="Calibri"/>
      <family val="2"/>
      <scheme val="minor"/>
    </font>
    <font>
      <i/>
      <sz val="11"/>
      <color rgb="FFFF0000"/>
      <name val="Calibri"/>
      <family val="2"/>
      <scheme val="minor"/>
    </font>
    <font>
      <b/>
      <sz val="14"/>
      <color theme="1"/>
      <name val="Calibri"/>
      <family val="2"/>
    </font>
    <font>
      <i/>
      <sz val="12"/>
      <color rgb="FF0070C0"/>
      <name val="Calibri"/>
      <family val="2"/>
      <scheme val="minor"/>
    </font>
    <font>
      <i/>
      <sz val="11"/>
      <color rgb="FF0070C0"/>
      <name val="Calibri"/>
      <family val="2"/>
      <scheme val="minor"/>
    </font>
    <font>
      <sz val="8"/>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theme="4" tint="-0.249977111117893"/>
        <bgColor indexed="64"/>
      </patternFill>
    </fill>
    <fill>
      <patternFill patternType="solid">
        <fgColor rgb="FF00B050"/>
        <bgColor indexed="64"/>
      </patternFill>
    </fill>
    <fill>
      <patternFill patternType="solid">
        <fgColor theme="5" tint="0.39997558519241921"/>
        <bgColor indexed="64"/>
      </patternFill>
    </fill>
    <fill>
      <patternFill patternType="lightGray"/>
    </fill>
    <fill>
      <patternFill patternType="solid">
        <fgColor rgb="FFC6EFCE"/>
      </patternFill>
    </fill>
    <fill>
      <patternFill patternType="lightGray">
        <bgColor theme="4" tint="-0.249977111117893"/>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rgb="FFC00000"/>
      </left>
      <right/>
      <top style="thin">
        <color rgb="FFC00000"/>
      </top>
      <bottom/>
      <diagonal/>
    </border>
    <border>
      <left/>
      <right/>
      <top style="thin">
        <color rgb="FFC00000"/>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theme="9"/>
      </top>
      <bottom/>
      <diagonal/>
    </border>
    <border>
      <left style="thick">
        <color theme="9"/>
      </left>
      <right/>
      <top/>
      <bottom/>
      <diagonal/>
    </border>
    <border>
      <left style="thick">
        <color theme="9"/>
      </left>
      <right/>
      <top/>
      <bottom style="thick">
        <color theme="9"/>
      </bottom>
      <diagonal/>
    </border>
    <border>
      <left/>
      <right/>
      <top/>
      <bottom style="thick">
        <color theme="9"/>
      </bottom>
      <diagonal/>
    </border>
    <border>
      <left/>
      <right style="thick">
        <color theme="9"/>
      </right>
      <top style="thick">
        <color theme="9"/>
      </top>
      <bottom/>
      <diagonal/>
    </border>
    <border>
      <left/>
      <right style="thick">
        <color theme="9"/>
      </right>
      <top/>
      <bottom/>
      <diagonal/>
    </border>
    <border>
      <left/>
      <right style="thick">
        <color theme="9"/>
      </right>
      <top/>
      <bottom style="thick">
        <color theme="9"/>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ck">
        <color theme="9"/>
      </right>
      <top/>
      <bottom/>
      <diagonal/>
    </border>
    <border>
      <left/>
      <right style="thick">
        <color theme="9"/>
      </right>
      <top style="thick">
        <color theme="9"/>
      </top>
      <bottom style="thick">
        <color theme="9"/>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medium">
        <color indexed="64"/>
      </right>
      <top style="thin">
        <color indexed="64"/>
      </top>
      <bottom style="thin">
        <color indexed="64"/>
      </bottom>
      <diagonal/>
    </border>
    <border>
      <left style="thick">
        <color theme="9"/>
      </left>
      <right/>
      <top style="thick">
        <color theme="9"/>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30" fillId="16" borderId="0" applyNumberFormat="0" applyBorder="0" applyAlignment="0" applyProtection="0"/>
  </cellStyleXfs>
  <cellXfs count="448">
    <xf numFmtId="0" fontId="0" fillId="0" borderId="0" xfId="0"/>
    <xf numFmtId="0" fontId="3" fillId="0" borderId="0" xfId="3"/>
    <xf numFmtId="0" fontId="7" fillId="0" borderId="0" xfId="0" applyFont="1"/>
    <xf numFmtId="0" fontId="0" fillId="0" borderId="0" xfId="0"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5" xfId="0" applyBorder="1" applyAlignment="1">
      <alignment horizontal="left" vertical="center"/>
    </xf>
    <xf numFmtId="0" fontId="0" fillId="0" borderId="7" xfId="0" applyBorder="1" applyAlignment="1">
      <alignment horizontal="left" vertical="center"/>
    </xf>
    <xf numFmtId="0" fontId="5" fillId="3" borderId="1" xfId="0" applyFont="1" applyFill="1" applyBorder="1" applyAlignment="1">
      <alignment vertical="center"/>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0" borderId="5" xfId="0" applyFont="1" applyBorder="1"/>
    <xf numFmtId="165" fontId="0" fillId="0" borderId="6" xfId="0" applyNumberFormat="1" applyBorder="1"/>
    <xf numFmtId="2" fontId="0" fillId="7" borderId="1" xfId="0" applyNumberFormat="1" applyFill="1" applyBorder="1" applyProtection="1">
      <protection locked="0"/>
    </xf>
    <xf numFmtId="9" fontId="0" fillId="7" borderId="1" xfId="2" applyFont="1" applyFill="1" applyBorder="1" applyProtection="1">
      <protection locked="0"/>
    </xf>
    <xf numFmtId="0" fontId="9" fillId="0" borderId="1" xfId="0" applyFont="1" applyBorder="1"/>
    <xf numFmtId="0" fontId="16" fillId="0" borderId="0" xfId="0" applyFont="1"/>
    <xf numFmtId="49" fontId="2" fillId="8" borderId="45" xfId="0" applyNumberFormat="1" applyFont="1" applyFill="1" applyBorder="1" applyAlignment="1" applyProtection="1">
      <alignment horizontal="center" vertical="center" wrapText="1"/>
      <protection locked="0"/>
    </xf>
    <xf numFmtId="0" fontId="0" fillId="0" borderId="45" xfId="0" applyBorder="1"/>
    <xf numFmtId="49" fontId="2" fillId="8" borderId="25" xfId="0" applyNumberFormat="1" applyFont="1" applyFill="1" applyBorder="1" applyAlignment="1" applyProtection="1">
      <alignment horizontal="center" vertical="center" wrapText="1"/>
      <protection locked="0"/>
    </xf>
    <xf numFmtId="0" fontId="0" fillId="0" borderId="25" xfId="0" applyBorder="1"/>
    <xf numFmtId="0" fontId="0" fillId="0" borderId="11" xfId="0" applyBorder="1"/>
    <xf numFmtId="0" fontId="0" fillId="0" borderId="42" xfId="0" applyBorder="1"/>
    <xf numFmtId="0" fontId="0" fillId="0" borderId="24" xfId="0" applyBorder="1"/>
    <xf numFmtId="0" fontId="0" fillId="0" borderId="1" xfId="0" applyBorder="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3" xfId="0" applyBorder="1" applyAlignment="1">
      <alignment wrapText="1"/>
    </xf>
    <xf numFmtId="0" fontId="0" fillId="0" borderId="50" xfId="0" applyBorder="1"/>
    <xf numFmtId="0" fontId="0" fillId="0" borderId="13" xfId="0" applyBorder="1"/>
    <xf numFmtId="0" fontId="0" fillId="0" borderId="14" xfId="0" applyBorder="1"/>
    <xf numFmtId="1" fontId="0" fillId="7" borderId="1" xfId="0" applyNumberFormat="1" applyFill="1" applyBorder="1" applyProtection="1">
      <protection locked="0"/>
    </xf>
    <xf numFmtId="49" fontId="0" fillId="0" borderId="1" xfId="0" applyNumberFormat="1" applyBorder="1" applyAlignment="1" applyProtection="1">
      <alignment vertical="top"/>
      <protection locked="0"/>
    </xf>
    <xf numFmtId="49" fontId="0" fillId="0" borderId="0" xfId="0" applyNumberFormat="1" applyAlignment="1" applyProtection="1">
      <alignment vertical="top" wrapText="1"/>
      <protection locked="0"/>
    </xf>
    <xf numFmtId="49" fontId="0" fillId="0" borderId="0" xfId="0" applyNumberFormat="1" applyAlignment="1" applyProtection="1">
      <alignment vertical="top"/>
      <protection locked="0"/>
    </xf>
    <xf numFmtId="49" fontId="0" fillId="0" borderId="25" xfId="0" applyNumberFormat="1" applyBorder="1" applyAlignment="1" applyProtection="1">
      <alignment vertical="top"/>
      <protection locked="0"/>
    </xf>
    <xf numFmtId="0" fontId="20" fillId="0" borderId="0" xfId="0" applyFont="1" applyAlignment="1">
      <alignment vertical="center" wrapText="1"/>
    </xf>
    <xf numFmtId="0" fontId="4" fillId="5" borderId="0" xfId="0" applyFont="1" applyFill="1" applyAlignment="1">
      <alignment horizontal="center"/>
    </xf>
    <xf numFmtId="0" fontId="0" fillId="0" borderId="5" xfId="0" applyBorder="1" applyAlignment="1">
      <alignment horizontal="left" vertical="center" wrapText="1" indent="2"/>
    </xf>
    <xf numFmtId="166" fontId="0" fillId="7" borderId="1" xfId="1" applyNumberFormat="1" applyFont="1" applyFill="1" applyBorder="1" applyProtection="1">
      <protection locked="0"/>
    </xf>
    <xf numFmtId="0" fontId="0" fillId="0" borderId="5" xfId="0" applyBorder="1" applyAlignment="1">
      <alignment horizontal="left" vertical="center" indent="2"/>
    </xf>
    <xf numFmtId="0" fontId="0" fillId="7" borderId="1" xfId="0" applyFill="1" applyBorder="1" applyProtection="1">
      <protection locked="0"/>
    </xf>
    <xf numFmtId="9" fontId="0" fillId="3" borderId="1" xfId="2" applyFont="1" applyFill="1" applyBorder="1" applyProtection="1">
      <protection locked="0"/>
    </xf>
    <xf numFmtId="9" fontId="0" fillId="3" borderId="0" xfId="2" applyFont="1" applyFill="1" applyBorder="1" applyProtection="1">
      <protection locked="0"/>
    </xf>
    <xf numFmtId="0" fontId="2" fillId="0" borderId="32" xfId="0" applyFont="1" applyBorder="1" applyAlignment="1">
      <alignment vertical="top"/>
    </xf>
    <xf numFmtId="0" fontId="2" fillId="0" borderId="34" xfId="0" applyFont="1" applyBorder="1" applyAlignment="1">
      <alignment vertical="top"/>
    </xf>
    <xf numFmtId="0" fontId="0" fillId="0" borderId="1" xfId="0" applyBorder="1" applyAlignment="1">
      <alignment vertical="center"/>
    </xf>
    <xf numFmtId="0" fontId="0" fillId="0" borderId="34" xfId="0" applyBorder="1"/>
    <xf numFmtId="0" fontId="23" fillId="0" borderId="34" xfId="0" applyFont="1" applyBorder="1" applyAlignment="1">
      <alignment vertical="center" wrapText="1"/>
    </xf>
    <xf numFmtId="0" fontId="23" fillId="0" borderId="32" xfId="0" applyFont="1" applyBorder="1" applyAlignment="1">
      <alignment horizontal="center" vertical="center" wrapText="1"/>
    </xf>
    <xf numFmtId="0" fontId="2" fillId="0" borderId="25" xfId="0" applyFont="1" applyBorder="1" applyAlignment="1">
      <alignment horizontal="left" vertical="top" wrapText="1"/>
    </xf>
    <xf numFmtId="0" fontId="0" fillId="0" borderId="23" xfId="0" applyBorder="1"/>
    <xf numFmtId="0" fontId="0" fillId="0" borderId="28" xfId="0" applyBorder="1"/>
    <xf numFmtId="0" fontId="2" fillId="4" borderId="29" xfId="0" applyFont="1" applyFill="1" applyBorder="1" applyAlignment="1">
      <alignment horizontal="left" vertical="top" wrapText="1"/>
    </xf>
    <xf numFmtId="0" fontId="2" fillId="4" borderId="32" xfId="0" applyFont="1" applyFill="1" applyBorder="1" applyAlignment="1">
      <alignment horizontal="left" vertical="top" wrapText="1"/>
    </xf>
    <xf numFmtId="0" fontId="2" fillId="0" borderId="34" xfId="0" applyFont="1" applyBorder="1" applyAlignment="1">
      <alignment vertical="top" wrapText="1"/>
    </xf>
    <xf numFmtId="0" fontId="2" fillId="0" borderId="23" xfId="0" applyFont="1" applyBorder="1" applyAlignment="1">
      <alignment vertical="top" wrapText="1"/>
    </xf>
    <xf numFmtId="0" fontId="2" fillId="4" borderId="32" xfId="0" applyFont="1" applyFill="1" applyBorder="1" applyAlignment="1">
      <alignment vertical="top" wrapText="1"/>
    </xf>
    <xf numFmtId="0" fontId="2" fillId="4" borderId="29" xfId="0" applyFont="1" applyFill="1" applyBorder="1" applyAlignment="1">
      <alignment vertical="top" wrapText="1"/>
    </xf>
    <xf numFmtId="0" fontId="2" fillId="0" borderId="25" xfId="0" applyFont="1" applyBorder="1" applyAlignment="1">
      <alignment vertical="top" wrapText="1"/>
    </xf>
    <xf numFmtId="0" fontId="2" fillId="4" borderId="30" xfId="0" applyFont="1" applyFill="1" applyBorder="1" applyAlignment="1">
      <alignment vertical="top" wrapText="1"/>
    </xf>
    <xf numFmtId="0" fontId="2" fillId="4" borderId="30" xfId="0" applyFont="1" applyFill="1" applyBorder="1" applyAlignment="1">
      <alignment horizontal="left" vertical="top" wrapText="1"/>
    </xf>
    <xf numFmtId="0" fontId="2" fillId="0" borderId="23" xfId="0" applyFont="1" applyBorder="1" applyAlignment="1">
      <alignment horizontal="left" vertical="top" wrapText="1"/>
    </xf>
    <xf numFmtId="0" fontId="0" fillId="4" borderId="30" xfId="0" applyFill="1" applyBorder="1" applyAlignment="1">
      <alignment horizontal="left" vertical="top" wrapText="1" indent="5"/>
    </xf>
    <xf numFmtId="0" fontId="0" fillId="4" borderId="31" xfId="0" applyFill="1" applyBorder="1" applyAlignment="1">
      <alignment horizontal="left" vertical="top" wrapText="1" indent="5"/>
    </xf>
    <xf numFmtId="0" fontId="4" fillId="7" borderId="1" xfId="0" applyFont="1" applyFill="1" applyBorder="1"/>
    <xf numFmtId="0" fontId="4" fillId="7" borderId="1" xfId="0" applyFont="1" applyFill="1" applyBorder="1" applyAlignment="1">
      <alignment wrapText="1"/>
    </xf>
    <xf numFmtId="0" fontId="2" fillId="2" borderId="23" xfId="0" applyFont="1" applyFill="1" applyBorder="1" applyAlignment="1">
      <alignment horizontal="left" vertical="top" wrapText="1"/>
    </xf>
    <xf numFmtId="0" fontId="0" fillId="4" borderId="23" xfId="0" applyFill="1" applyBorder="1"/>
    <xf numFmtId="0" fontId="0" fillId="0" borderId="0" xfId="0" applyAlignment="1">
      <alignment horizontal="center"/>
    </xf>
    <xf numFmtId="49" fontId="2" fillId="0" borderId="1" xfId="0" applyNumberFormat="1" applyFont="1" applyBorder="1" applyAlignment="1" applyProtection="1">
      <alignment vertical="top" wrapText="1"/>
      <protection locked="0"/>
    </xf>
    <xf numFmtId="165" fontId="14" fillId="7" borderId="1" xfId="0" applyNumberFormat="1" applyFont="1" applyFill="1" applyBorder="1" applyProtection="1">
      <protection locked="0"/>
    </xf>
    <xf numFmtId="0" fontId="4" fillId="5" borderId="45" xfId="0" applyFont="1" applyFill="1" applyBorder="1" applyAlignment="1">
      <alignment horizontal="center" vertical="center"/>
    </xf>
    <xf numFmtId="2" fontId="25" fillId="11" borderId="3" xfId="0" applyNumberFormat="1" applyFont="1" applyFill="1" applyBorder="1"/>
    <xf numFmtId="2" fontId="25" fillId="11" borderId="3" xfId="0" applyNumberFormat="1" applyFont="1" applyFill="1" applyBorder="1" applyAlignment="1">
      <alignment vertical="center"/>
    </xf>
    <xf numFmtId="165" fontId="25" fillId="11" borderId="4" xfId="0" applyNumberFormat="1" applyFont="1" applyFill="1" applyBorder="1" applyAlignment="1">
      <alignment vertical="center"/>
    </xf>
    <xf numFmtId="165" fontId="25" fillId="12" borderId="1" xfId="0" applyNumberFormat="1" applyFont="1" applyFill="1" applyBorder="1" applyProtection="1">
      <protection locked="0"/>
    </xf>
    <xf numFmtId="165" fontId="0" fillId="0" borderId="0" xfId="0" applyNumberFormat="1"/>
    <xf numFmtId="0" fontId="6" fillId="0" borderId="0" xfId="0" applyFont="1" applyAlignment="1">
      <alignment horizontal="center" vertical="center" wrapText="1"/>
    </xf>
    <xf numFmtId="1" fontId="6" fillId="0" borderId="0" xfId="0" applyNumberFormat="1" applyFont="1" applyAlignment="1">
      <alignment horizontal="center" vertic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5" fillId="5" borderId="1" xfId="0" applyFont="1" applyFill="1" applyBorder="1" applyAlignment="1">
      <alignment vertical="center"/>
    </xf>
    <xf numFmtId="165" fontId="5" fillId="5" borderId="63" xfId="0" applyNumberFormat="1" applyFont="1" applyFill="1" applyBorder="1" applyAlignment="1">
      <alignment horizontal="center"/>
    </xf>
    <xf numFmtId="167" fontId="0" fillId="0" borderId="0" xfId="0" applyNumberFormat="1" applyAlignment="1">
      <alignment horizontal="center"/>
    </xf>
    <xf numFmtId="0" fontId="5" fillId="5" borderId="62" xfId="0" applyFont="1" applyFill="1" applyBorder="1" applyAlignment="1">
      <alignment vertical="center"/>
    </xf>
    <xf numFmtId="165" fontId="14" fillId="0" borderId="3" xfId="0" applyNumberFormat="1" applyFont="1" applyBorder="1" applyAlignment="1">
      <alignment horizontal="center" vertical="center"/>
    </xf>
    <xf numFmtId="165" fontId="0" fillId="0" borderId="4" xfId="0" applyNumberFormat="1" applyBorder="1"/>
    <xf numFmtId="0" fontId="5" fillId="5" borderId="63" xfId="0" applyFont="1" applyFill="1" applyBorder="1" applyAlignment="1">
      <alignment vertical="center"/>
    </xf>
    <xf numFmtId="165" fontId="14" fillId="0" borderId="1" xfId="0" applyNumberFormat="1" applyFont="1" applyBorder="1" applyAlignment="1">
      <alignment horizontal="center"/>
    </xf>
    <xf numFmtId="0" fontId="4" fillId="5" borderId="64" xfId="0" applyFont="1" applyFill="1" applyBorder="1" applyAlignment="1">
      <alignment vertical="center"/>
    </xf>
    <xf numFmtId="0" fontId="4" fillId="5" borderId="8" xfId="0" applyFont="1" applyFill="1" applyBorder="1" applyAlignment="1">
      <alignment vertical="center"/>
    </xf>
    <xf numFmtId="168" fontId="4" fillId="5" borderId="9" xfId="0" applyNumberFormat="1" applyFont="1" applyFill="1" applyBorder="1" applyAlignment="1">
      <alignment vertical="center"/>
    </xf>
    <xf numFmtId="168" fontId="4" fillId="5" borderId="65" xfId="0" applyNumberFormat="1" applyFont="1" applyFill="1" applyBorder="1" applyAlignment="1">
      <alignment vertical="center"/>
    </xf>
    <xf numFmtId="0" fontId="4" fillId="5" borderId="45" xfId="0" applyFont="1" applyFill="1" applyBorder="1" applyAlignment="1">
      <alignment horizontal="center" vertical="center" wrapText="1"/>
    </xf>
    <xf numFmtId="0" fontId="0" fillId="0" borderId="0" xfId="0" applyAlignment="1">
      <alignment horizontal="center" vertical="top" wrapText="1"/>
    </xf>
    <xf numFmtId="0" fontId="29" fillId="5" borderId="45" xfId="0" applyFont="1" applyFill="1" applyBorder="1" applyAlignment="1">
      <alignment horizontal="center" vertical="center" wrapText="1"/>
    </xf>
    <xf numFmtId="0" fontId="10" fillId="0" borderId="0" xfId="0" applyFont="1" applyAlignment="1">
      <alignment vertical="top" wrapText="1"/>
    </xf>
    <xf numFmtId="0" fontId="0" fillId="2" borderId="21" xfId="0" applyFill="1" applyBorder="1" applyAlignment="1">
      <alignment horizontal="left" vertical="center" wrapText="1" indent="2"/>
    </xf>
    <xf numFmtId="0" fontId="0" fillId="2" borderId="21" xfId="0" applyFill="1" applyBorder="1" applyAlignment="1">
      <alignment horizontal="left" vertical="center" indent="2"/>
    </xf>
    <xf numFmtId="0" fontId="25" fillId="11" borderId="48" xfId="0" applyFont="1" applyFill="1" applyBorder="1"/>
    <xf numFmtId="2" fontId="25" fillId="11" borderId="1" xfId="0" applyNumberFormat="1" applyFont="1" applyFill="1" applyBorder="1"/>
    <xf numFmtId="2" fontId="25" fillId="11" borderId="1" xfId="0" applyNumberFormat="1" applyFont="1" applyFill="1" applyBorder="1" applyAlignment="1">
      <alignment vertical="center"/>
    </xf>
    <xf numFmtId="165" fontId="25" fillId="11" borderId="6" xfId="0" applyNumberFormat="1" applyFont="1" applyFill="1" applyBorder="1" applyAlignment="1">
      <alignment vertical="center"/>
    </xf>
    <xf numFmtId="2" fontId="0" fillId="15" borderId="1" xfId="0" applyNumberFormat="1" applyFill="1" applyBorder="1" applyProtection="1">
      <protection locked="0"/>
    </xf>
    <xf numFmtId="0" fontId="10" fillId="0" borderId="0" xfId="0" applyFont="1" applyAlignment="1">
      <alignment horizontal="left" wrapText="1"/>
    </xf>
    <xf numFmtId="0" fontId="4" fillId="0" borderId="0" xfId="0" applyFont="1" applyAlignment="1">
      <alignment horizontal="center"/>
    </xf>
    <xf numFmtId="0" fontId="0" fillId="0" borderId="32" xfId="0" applyBorder="1"/>
    <xf numFmtId="0" fontId="25" fillId="11" borderId="69" xfId="0" applyFont="1" applyFill="1" applyBorder="1"/>
    <xf numFmtId="0" fontId="0" fillId="0" borderId="21" xfId="0" applyBorder="1" applyAlignment="1">
      <alignment horizontal="left" vertical="center"/>
    </xf>
    <xf numFmtId="0" fontId="26" fillId="12" borderId="21" xfId="0" applyFont="1" applyFill="1" applyBorder="1" applyAlignment="1">
      <alignment horizontal="left" vertical="center" wrapText="1"/>
    </xf>
    <xf numFmtId="0" fontId="25" fillId="12" borderId="36" xfId="0" applyFont="1" applyFill="1" applyBorder="1" applyAlignment="1">
      <alignment vertical="center" wrapText="1"/>
    </xf>
    <xf numFmtId="0" fontId="5" fillId="3" borderId="19" xfId="0" applyFont="1" applyFill="1" applyBorder="1" applyAlignment="1" applyProtection="1">
      <alignment horizontal="center" vertical="center"/>
      <protection locked="0"/>
    </xf>
    <xf numFmtId="1" fontId="26" fillId="17" borderId="1" xfId="0" applyNumberFormat="1" applyFont="1" applyFill="1" applyBorder="1" applyProtection="1">
      <protection locked="0"/>
    </xf>
    <xf numFmtId="0" fontId="2" fillId="0" borderId="0" xfId="0" applyFont="1" applyAlignment="1">
      <alignment horizontal="center"/>
    </xf>
    <xf numFmtId="1" fontId="0" fillId="0" borderId="34" xfId="0" applyNumberForma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5" fillId="5" borderId="50" xfId="0" applyFont="1" applyFill="1" applyBorder="1" applyAlignment="1">
      <alignment vertical="center"/>
    </xf>
    <xf numFmtId="165" fontId="5" fillId="5" borderId="81" xfId="0" applyNumberFormat="1" applyFont="1" applyFill="1" applyBorder="1" applyAlignment="1">
      <alignment horizontal="center"/>
    </xf>
    <xf numFmtId="0" fontId="4" fillId="5" borderId="45" xfId="0" applyFont="1" applyFill="1" applyBorder="1" applyAlignment="1">
      <alignment vertical="center"/>
    </xf>
    <xf numFmtId="165" fontId="5" fillId="5" borderId="67" xfId="0" applyNumberFormat="1" applyFont="1" applyFill="1" applyBorder="1" applyAlignment="1">
      <alignment horizontal="center"/>
    </xf>
    <xf numFmtId="0" fontId="4" fillId="13" borderId="13" xfId="0" applyFont="1" applyFill="1" applyBorder="1" applyAlignment="1">
      <alignment vertical="center"/>
    </xf>
    <xf numFmtId="165" fontId="4" fillId="13" borderId="72" xfId="0" applyNumberFormat="1" applyFont="1" applyFill="1" applyBorder="1" applyAlignment="1">
      <alignment horizontal="center"/>
    </xf>
    <xf numFmtId="0" fontId="4" fillId="13" borderId="45" xfId="0" applyFont="1" applyFill="1" applyBorder="1"/>
    <xf numFmtId="165" fontId="5" fillId="13" borderId="67" xfId="0" applyNumberFormat="1" applyFont="1" applyFill="1" applyBorder="1" applyAlignment="1">
      <alignment horizontal="center"/>
    </xf>
    <xf numFmtId="165" fontId="0" fillId="14" borderId="68" xfId="0" applyNumberFormat="1" applyFill="1" applyBorder="1" applyAlignment="1">
      <alignment horizontal="center" vertical="center"/>
    </xf>
    <xf numFmtId="0" fontId="4" fillId="14" borderId="13" xfId="0" applyFont="1" applyFill="1" applyBorder="1" applyAlignment="1">
      <alignment vertical="center"/>
    </xf>
    <xf numFmtId="165" fontId="0" fillId="14" borderId="72" xfId="0" applyNumberFormat="1" applyFill="1" applyBorder="1" applyAlignment="1">
      <alignment horizontal="center" vertical="center"/>
    </xf>
    <xf numFmtId="0" fontId="5" fillId="5" borderId="3" xfId="0" applyFont="1" applyFill="1" applyBorder="1" applyAlignment="1">
      <alignment vertical="center"/>
    </xf>
    <xf numFmtId="165" fontId="5" fillId="5" borderId="62" xfId="0" applyNumberFormat="1" applyFont="1" applyFill="1" applyBorder="1" applyAlignment="1">
      <alignment horizontal="center"/>
    </xf>
    <xf numFmtId="0" fontId="4" fillId="14" borderId="59" xfId="0" applyFont="1" applyFill="1" applyBorder="1" applyAlignment="1">
      <alignment vertical="center"/>
    </xf>
    <xf numFmtId="0" fontId="4" fillId="11" borderId="13" xfId="0" applyFont="1" applyFill="1" applyBorder="1" applyAlignment="1">
      <alignment vertical="center"/>
    </xf>
    <xf numFmtId="165" fontId="4" fillId="11" borderId="72" xfId="0" applyNumberFormat="1" applyFont="1" applyFill="1" applyBorder="1" applyAlignment="1">
      <alignment horizontal="center"/>
    </xf>
    <xf numFmtId="0" fontId="4" fillId="0" borderId="24" xfId="0" applyFont="1" applyBorder="1" applyAlignment="1">
      <alignment horizontal="center"/>
    </xf>
    <xf numFmtId="0" fontId="33" fillId="0" borderId="0" xfId="0" applyFont="1"/>
    <xf numFmtId="0" fontId="0" fillId="0" borderId="78" xfId="0" applyBorder="1"/>
    <xf numFmtId="0" fontId="0" fillId="0" borderId="78" xfId="0" applyBorder="1" applyAlignment="1">
      <alignment vertical="top" wrapText="1"/>
    </xf>
    <xf numFmtId="0" fontId="0" fillId="0" borderId="78" xfId="0" applyBorder="1" applyAlignment="1">
      <alignment horizontal="left" vertical="top" wrapText="1"/>
    </xf>
    <xf numFmtId="0" fontId="10" fillId="0" borderId="83" xfId="0" applyFont="1" applyBorder="1" applyAlignment="1">
      <alignment vertical="top" wrapText="1"/>
    </xf>
    <xf numFmtId="0" fontId="10" fillId="0" borderId="76" xfId="0" applyFont="1" applyBorder="1" applyAlignment="1">
      <alignment vertical="top" wrapText="1"/>
    </xf>
    <xf numFmtId="0" fontId="0" fillId="0" borderId="76" xfId="0" applyBorder="1"/>
    <xf numFmtId="2" fontId="0" fillId="0" borderId="4" xfId="0" applyNumberFormat="1" applyBorder="1"/>
    <xf numFmtId="2" fontId="0" fillId="0" borderId="19" xfId="2" applyNumberFormat="1" applyFont="1" applyBorder="1"/>
    <xf numFmtId="2" fontId="0" fillId="0" borderId="6" xfId="0" applyNumberFormat="1" applyBorder="1"/>
    <xf numFmtId="2" fontId="0" fillId="0" borderId="37" xfId="2" applyNumberFormat="1" applyFont="1" applyBorder="1"/>
    <xf numFmtId="2" fontId="0" fillId="0" borderId="14" xfId="0" applyNumberFormat="1" applyBorder="1"/>
    <xf numFmtId="2" fontId="0" fillId="0" borderId="35" xfId="2" applyNumberFormat="1" applyFont="1" applyBorder="1"/>
    <xf numFmtId="2" fontId="0" fillId="0" borderId="40" xfId="2" applyNumberFormat="1" applyFont="1" applyBorder="1"/>
    <xf numFmtId="2" fontId="9" fillId="0" borderId="50" xfId="2" applyNumberFormat="1" applyFont="1" applyBorder="1"/>
    <xf numFmtId="2" fontId="0" fillId="0" borderId="1" xfId="2" applyNumberFormat="1" applyFont="1" applyBorder="1"/>
    <xf numFmtId="0" fontId="2" fillId="11" borderId="37"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5" borderId="50" xfId="0" applyFont="1" applyFill="1" applyBorder="1" applyAlignment="1">
      <alignment horizontal="center" vertical="center" wrapText="1"/>
    </xf>
    <xf numFmtId="0" fontId="2" fillId="5" borderId="10" xfId="0" applyFont="1" applyFill="1" applyBorder="1" applyAlignment="1">
      <alignment horizontal="left" vertical="center"/>
    </xf>
    <xf numFmtId="0" fontId="0" fillId="0" borderId="2" xfId="0" applyBorder="1" applyAlignment="1">
      <alignment vertical="center"/>
    </xf>
    <xf numFmtId="0" fontId="38" fillId="0" borderId="10" xfId="0" applyFont="1" applyBorder="1"/>
    <xf numFmtId="6" fontId="39" fillId="0" borderId="11" xfId="0" applyNumberFormat="1" applyFont="1" applyBorder="1"/>
    <xf numFmtId="1" fontId="2" fillId="2" borderId="21" xfId="0" applyNumberFormat="1" applyFont="1" applyFill="1" applyBorder="1"/>
    <xf numFmtId="2" fontId="0" fillId="0" borderId="1" xfId="0" applyNumberFormat="1" applyBorder="1"/>
    <xf numFmtId="2" fontId="0" fillId="0" borderId="19" xfId="0" applyNumberFormat="1" applyBorder="1"/>
    <xf numFmtId="166" fontId="0" fillId="0" borderId="6" xfId="1" applyNumberFormat="1" applyFont="1" applyFill="1" applyBorder="1" applyProtection="1"/>
    <xf numFmtId="165" fontId="25" fillId="12" borderId="1" xfId="0" applyNumberFormat="1" applyFont="1" applyFill="1" applyBorder="1" applyAlignment="1">
      <alignment horizontal="center" vertical="center"/>
    </xf>
    <xf numFmtId="0" fontId="0" fillId="7" borderId="1" xfId="0" applyFill="1" applyBorder="1" applyAlignment="1" applyProtection="1">
      <alignment horizontal="center"/>
      <protection locked="0"/>
    </xf>
    <xf numFmtId="0" fontId="30" fillId="16" borderId="0" xfId="4" applyBorder="1" applyAlignment="1">
      <alignment horizontal="left" vertical="center" wrapText="1"/>
    </xf>
    <xf numFmtId="0" fontId="30" fillId="16" borderId="78" xfId="4" applyBorder="1" applyAlignment="1">
      <alignment horizontal="left" vertical="center" wrapText="1"/>
    </xf>
    <xf numFmtId="0" fontId="5" fillId="0" borderId="82" xfId="0" applyFont="1" applyBorder="1"/>
    <xf numFmtId="1" fontId="0" fillId="7" borderId="59" xfId="0" applyNumberFormat="1" applyFill="1" applyBorder="1" applyProtection="1">
      <protection locked="0"/>
    </xf>
    <xf numFmtId="165" fontId="14" fillId="7" borderId="59" xfId="0" applyNumberFormat="1" applyFont="1" applyFill="1" applyBorder="1" applyProtection="1">
      <protection locked="0"/>
    </xf>
    <xf numFmtId="1" fontId="4" fillId="5" borderId="36" xfId="0" applyNumberFormat="1" applyFont="1" applyFill="1" applyBorder="1" applyAlignment="1">
      <alignment vertical="center"/>
    </xf>
    <xf numFmtId="0" fontId="0" fillId="0" borderId="66" xfId="0" applyBorder="1"/>
    <xf numFmtId="0" fontId="0" fillId="0" borderId="29" xfId="0" applyBorder="1"/>
    <xf numFmtId="1" fontId="0" fillId="7" borderId="23" xfId="0" applyNumberFormat="1" applyFill="1" applyBorder="1" applyAlignment="1" applyProtection="1">
      <alignment horizontal="center"/>
      <protection locked="0"/>
    </xf>
    <xf numFmtId="0" fontId="0" fillId="0" borderId="0" xfId="0" applyBorder="1"/>
    <xf numFmtId="0" fontId="2" fillId="0" borderId="37" xfId="0" applyFont="1" applyBorder="1"/>
    <xf numFmtId="0" fontId="0" fillId="0" borderId="38" xfId="0" applyBorder="1"/>
    <xf numFmtId="169" fontId="0" fillId="0" borderId="89" xfId="0" applyNumberFormat="1" applyBorder="1"/>
    <xf numFmtId="0" fontId="5" fillId="18" borderId="1" xfId="0" applyFont="1" applyFill="1" applyBorder="1" applyAlignment="1">
      <alignment vertical="center"/>
    </xf>
    <xf numFmtId="165" fontId="0" fillId="18" borderId="1" xfId="0" applyNumberFormat="1" applyFill="1" applyBorder="1" applyAlignment="1">
      <alignment horizontal="center" vertical="center"/>
    </xf>
    <xf numFmtId="166" fontId="0" fillId="0" borderId="1" xfId="1" applyNumberFormat="1" applyFont="1" applyBorder="1" applyAlignment="1" applyProtection="1">
      <alignment vertical="top"/>
      <protection locked="0"/>
    </xf>
    <xf numFmtId="166" fontId="0" fillId="0" borderId="1" xfId="1" applyNumberFormat="1" applyFont="1" applyBorder="1"/>
    <xf numFmtId="0" fontId="0" fillId="0" borderId="21" xfId="0" applyFill="1" applyBorder="1" applyAlignment="1">
      <alignment horizontal="left" vertical="center"/>
    </xf>
    <xf numFmtId="166" fontId="0" fillId="0" borderId="6" xfId="1" applyNumberFormat="1" applyFont="1" applyFill="1" applyBorder="1"/>
    <xf numFmtId="0" fontId="0" fillId="0" borderId="36" xfId="0" applyFill="1" applyBorder="1" applyAlignment="1">
      <alignment horizontal="left" vertical="center"/>
    </xf>
    <xf numFmtId="166" fontId="0" fillId="0" borderId="9" xfId="1" applyNumberFormat="1" applyFont="1" applyFill="1" applyBorder="1"/>
    <xf numFmtId="0" fontId="2" fillId="0" borderId="32" xfId="0" applyFont="1" applyBorder="1"/>
    <xf numFmtId="0" fontId="2" fillId="0" borderId="33" xfId="0" applyFont="1" applyBorder="1"/>
    <xf numFmtId="0" fontId="2" fillId="0" borderId="34" xfId="0" applyFont="1" applyBorder="1"/>
    <xf numFmtId="0" fontId="26" fillId="12" borderId="48" xfId="0" applyFont="1" applyFill="1" applyBorder="1" applyAlignment="1">
      <alignment horizontal="left" vertical="center"/>
    </xf>
    <xf numFmtId="1" fontId="26" fillId="17" borderId="11" xfId="0" applyNumberFormat="1" applyFont="1" applyFill="1" applyBorder="1" applyProtection="1">
      <protection locked="0"/>
    </xf>
    <xf numFmtId="2" fontId="25" fillId="12" borderId="11" xfId="0" applyNumberFormat="1" applyFont="1" applyFill="1" applyBorder="1" applyProtection="1">
      <protection locked="0"/>
    </xf>
    <xf numFmtId="2" fontId="0" fillId="0" borderId="8" xfId="0" applyNumberFormat="1" applyBorder="1"/>
    <xf numFmtId="2" fontId="0" fillId="0" borderId="35" xfId="0" applyNumberFormat="1" applyBorder="1"/>
    <xf numFmtId="0" fontId="0" fillId="19" borderId="67" xfId="0" applyFill="1" applyBorder="1"/>
    <xf numFmtId="0" fontId="0" fillId="20" borderId="67" xfId="0" applyFill="1" applyBorder="1"/>
    <xf numFmtId="0" fontId="0" fillId="20" borderId="72" xfId="0" applyFill="1" applyBorder="1"/>
    <xf numFmtId="0" fontId="0" fillId="0" borderId="1" xfId="0" applyBorder="1" applyAlignment="1" applyProtection="1">
      <alignment vertical="center"/>
      <protection locked="0"/>
    </xf>
    <xf numFmtId="0" fontId="2" fillId="0" borderId="32" xfId="0" applyFont="1" applyBorder="1" applyAlignment="1">
      <alignment horizontal="left" vertical="top" wrapText="1"/>
    </xf>
    <xf numFmtId="0" fontId="2" fillId="0" borderId="34" xfId="0" applyFont="1" applyBorder="1" applyAlignment="1">
      <alignment horizontal="left" vertical="top" wrapText="1"/>
    </xf>
    <xf numFmtId="0" fontId="2" fillId="0" borderId="29" xfId="0" applyFont="1" applyBorder="1" applyAlignment="1">
      <alignment horizontal="left" vertical="top" wrapText="1"/>
    </xf>
    <xf numFmtId="0" fontId="2" fillId="0" borderId="23" xfId="0" applyFont="1" applyBorder="1" applyAlignment="1">
      <alignment horizontal="left" vertical="top" wrapText="1"/>
    </xf>
    <xf numFmtId="0" fontId="2" fillId="0" borderId="30" xfId="0" applyFont="1" applyBorder="1" applyAlignment="1">
      <alignment horizontal="left" vertical="top" wrapText="1"/>
    </xf>
    <xf numFmtId="0" fontId="2" fillId="0" borderId="25" xfId="0" applyFont="1" applyBorder="1" applyAlignment="1">
      <alignment horizontal="left" vertical="top" wrapText="1"/>
    </xf>
    <xf numFmtId="0" fontId="2" fillId="0" borderId="31" xfId="0" applyFont="1" applyBorder="1" applyAlignment="1">
      <alignment horizontal="left" vertical="top" wrapText="1"/>
    </xf>
    <xf numFmtId="0" fontId="2" fillId="0" borderId="28" xfId="0" applyFont="1" applyBorder="1" applyAlignment="1">
      <alignment horizontal="left" vertical="top" wrapText="1"/>
    </xf>
    <xf numFmtId="0" fontId="19" fillId="10" borderId="0" xfId="0" applyFont="1" applyFill="1" applyAlignment="1">
      <alignment horizontal="center"/>
    </xf>
    <xf numFmtId="0" fontId="2" fillId="2" borderId="31" xfId="0" applyFont="1" applyFill="1" applyBorder="1" applyAlignment="1">
      <alignment horizontal="left" vertical="top" wrapText="1"/>
    </xf>
    <xf numFmtId="0" fontId="2" fillId="2" borderId="28" xfId="0" applyFont="1" applyFill="1" applyBorder="1" applyAlignment="1">
      <alignment horizontal="left" vertical="top" wrapText="1"/>
    </xf>
    <xf numFmtId="0" fontId="19" fillId="0" borderId="29" xfId="0" applyFont="1" applyBorder="1" applyAlignment="1">
      <alignment horizontal="left" vertical="top" wrapText="1"/>
    </xf>
    <xf numFmtId="0" fontId="19" fillId="0" borderId="23" xfId="0" applyFont="1" applyBorder="1" applyAlignment="1">
      <alignment horizontal="left" vertical="top" wrapText="1"/>
    </xf>
    <xf numFmtId="0" fontId="0" fillId="0" borderId="0" xfId="0" applyAlignment="1">
      <alignment horizontal="center"/>
    </xf>
    <xf numFmtId="0" fontId="0" fillId="0" borderId="30"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5" borderId="34" xfId="0" applyFont="1" applyFill="1" applyBorder="1" applyAlignment="1">
      <alignment horizontal="center"/>
    </xf>
    <xf numFmtId="0" fontId="10" fillId="4" borderId="30" xfId="0" applyFont="1" applyFill="1" applyBorder="1" applyAlignment="1">
      <alignment horizontal="left" vertical="top" wrapText="1"/>
    </xf>
    <xf numFmtId="0" fontId="9" fillId="4" borderId="0" xfId="0" applyFont="1" applyFill="1" applyAlignment="1">
      <alignment horizontal="left" vertical="top" wrapText="1"/>
    </xf>
    <xf numFmtId="0" fontId="9" fillId="4" borderId="25" xfId="0" applyFont="1" applyFill="1" applyBorder="1" applyAlignment="1">
      <alignment horizontal="left" vertical="top" wrapText="1"/>
    </xf>
    <xf numFmtId="49" fontId="0" fillId="2" borderId="30" xfId="0" applyNumberFormat="1" applyFill="1" applyBorder="1" applyAlignment="1" applyProtection="1">
      <alignment horizontal="left" vertical="top" wrapText="1"/>
      <protection locked="0"/>
    </xf>
    <xf numFmtId="49" fontId="0" fillId="2" borderId="0" xfId="0" applyNumberFormat="1" applyFill="1" applyAlignment="1" applyProtection="1">
      <alignment horizontal="left" vertical="top"/>
      <protection locked="0"/>
    </xf>
    <xf numFmtId="49" fontId="0" fillId="2" borderId="25"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31"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xf numFmtId="49" fontId="0" fillId="2" borderId="28" xfId="0" applyNumberFormat="1" applyFill="1" applyBorder="1" applyAlignment="1" applyProtection="1">
      <alignment horizontal="left" vertical="top"/>
      <protection locked="0"/>
    </xf>
    <xf numFmtId="0" fontId="2" fillId="5" borderId="29" xfId="0" applyFont="1" applyFill="1" applyBorder="1" applyAlignment="1">
      <alignment horizontal="left"/>
    </xf>
    <xf numFmtId="0" fontId="2" fillId="5" borderId="22" xfId="0" applyFont="1" applyFill="1" applyBorder="1" applyAlignment="1">
      <alignment horizontal="left"/>
    </xf>
    <xf numFmtId="0" fontId="2" fillId="5" borderId="23" xfId="0" applyFont="1" applyFill="1" applyBorder="1" applyAlignment="1">
      <alignment horizontal="left"/>
    </xf>
    <xf numFmtId="0" fontId="10" fillId="6" borderId="30"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25" xfId="0" applyFont="1" applyFill="1" applyBorder="1" applyAlignment="1">
      <alignment horizontal="left" vertical="top" wrapText="1"/>
    </xf>
    <xf numFmtId="49" fontId="0" fillId="2" borderId="0" xfId="0" applyNumberFormat="1" applyFill="1" applyAlignment="1" applyProtection="1">
      <alignment horizontal="left" vertical="top" wrapText="1"/>
      <protection locked="0"/>
    </xf>
    <xf numFmtId="49" fontId="0" fillId="2" borderId="25" xfId="0" applyNumberFormat="1" applyFill="1" applyBorder="1" applyAlignment="1" applyProtection="1">
      <alignment horizontal="left" vertical="top" wrapText="1"/>
      <protection locked="0"/>
    </xf>
    <xf numFmtId="49" fontId="0" fillId="2" borderId="31" xfId="0" applyNumberFormat="1" applyFill="1" applyBorder="1" applyAlignment="1" applyProtection="1">
      <alignment horizontal="left" vertical="top" wrapText="1"/>
      <protection locked="0"/>
    </xf>
    <xf numFmtId="49" fontId="0" fillId="2" borderId="27" xfId="0" applyNumberFormat="1" applyFill="1" applyBorder="1" applyAlignment="1" applyProtection="1">
      <alignment horizontal="left" vertical="top" wrapText="1"/>
      <protection locked="0"/>
    </xf>
    <xf numFmtId="49" fontId="0" fillId="2" borderId="28" xfId="0" applyNumberFormat="1" applyFill="1" applyBorder="1" applyAlignment="1" applyProtection="1">
      <alignment horizontal="left" vertical="top" wrapText="1"/>
      <protection locked="0"/>
    </xf>
    <xf numFmtId="0" fontId="10" fillId="4" borderId="0" xfId="0" applyFont="1" applyFill="1" applyAlignment="1">
      <alignment horizontal="left" vertical="top" wrapText="1"/>
    </xf>
    <xf numFmtId="0" fontId="10" fillId="4" borderId="25" xfId="0" applyFont="1" applyFill="1" applyBorder="1" applyAlignment="1">
      <alignment horizontal="left" vertical="top" wrapText="1"/>
    </xf>
    <xf numFmtId="0" fontId="17" fillId="5" borderId="29" xfId="0" applyFont="1" applyFill="1" applyBorder="1" applyAlignment="1">
      <alignment horizontal="left"/>
    </xf>
    <xf numFmtId="0" fontId="18" fillId="5" borderId="22" xfId="0" applyFont="1" applyFill="1" applyBorder="1" applyAlignment="1">
      <alignment horizontal="left"/>
    </xf>
    <xf numFmtId="0" fontId="18" fillId="5" borderId="23" xfId="0" applyFont="1" applyFill="1" applyBorder="1" applyAlignment="1">
      <alignment horizontal="left"/>
    </xf>
    <xf numFmtId="49" fontId="0" fillId="0" borderId="30" xfId="0" applyNumberFormat="1" applyBorder="1" applyAlignment="1" applyProtection="1">
      <alignment horizontal="left" vertical="top" wrapText="1"/>
      <protection locked="0"/>
    </xf>
    <xf numFmtId="49" fontId="0" fillId="0" borderId="0" xfId="0" applyNumberFormat="1" applyAlignment="1" applyProtection="1">
      <alignment horizontal="left" vertical="top" wrapText="1"/>
      <protection locked="0"/>
    </xf>
    <xf numFmtId="49" fontId="0" fillId="0" borderId="25" xfId="0" applyNumberFormat="1" applyBorder="1" applyAlignment="1" applyProtection="1">
      <alignment horizontal="left" vertical="top" wrapText="1"/>
      <protection locked="0"/>
    </xf>
    <xf numFmtId="49" fontId="0" fillId="0" borderId="31" xfId="0" applyNumberFormat="1" applyBorder="1" applyAlignment="1" applyProtection="1">
      <alignment horizontal="left" vertical="top" wrapText="1"/>
      <protection locked="0"/>
    </xf>
    <xf numFmtId="49" fontId="0" fillId="0" borderId="27" xfId="0" applyNumberFormat="1" applyBorder="1" applyAlignment="1" applyProtection="1">
      <alignment horizontal="left" vertical="top" wrapText="1"/>
      <protection locked="0"/>
    </xf>
    <xf numFmtId="49" fontId="0" fillId="0" borderId="28" xfId="0" applyNumberFormat="1" applyBorder="1" applyAlignment="1" applyProtection="1">
      <alignment horizontal="left" vertical="top" wrapText="1"/>
      <protection locked="0"/>
    </xf>
    <xf numFmtId="0" fontId="2" fillId="0" borderId="19" xfId="0" applyFont="1" applyBorder="1" applyAlignment="1">
      <alignment horizontal="left" vertical="top"/>
    </xf>
    <xf numFmtId="0" fontId="2" fillId="0" borderId="21" xfId="0" applyFont="1" applyBorder="1" applyAlignment="1">
      <alignment horizontal="left" vertical="top"/>
    </xf>
    <xf numFmtId="0" fontId="0" fillId="0" borderId="40" xfId="0" applyBorder="1" applyAlignment="1">
      <alignment horizontal="center"/>
    </xf>
    <xf numFmtId="0" fontId="0" fillId="0" borderId="48" xfId="0" applyBorder="1" applyAlignment="1">
      <alignment horizontal="center"/>
    </xf>
    <xf numFmtId="0" fontId="0" fillId="0" borderId="41" xfId="0" applyBorder="1" applyAlignment="1">
      <alignment horizontal="center"/>
    </xf>
    <xf numFmtId="0" fontId="0" fillId="0" borderId="30" xfId="0" applyBorder="1" applyAlignment="1">
      <alignment horizontal="center"/>
    </xf>
    <xf numFmtId="0" fontId="0" fillId="0" borderId="46" xfId="0" applyBorder="1" applyAlignment="1">
      <alignment horizontal="center"/>
    </xf>
    <xf numFmtId="0" fontId="0" fillId="0" borderId="30" xfId="0" applyFont="1" applyBorder="1" applyAlignment="1">
      <alignment horizontal="center"/>
    </xf>
    <xf numFmtId="0" fontId="0" fillId="0" borderId="46" xfId="0" applyFont="1" applyBorder="1" applyAlignment="1">
      <alignment horizontal="center"/>
    </xf>
    <xf numFmtId="0" fontId="0" fillId="0" borderId="47" xfId="0" applyBorder="1" applyAlignment="1">
      <alignment horizontal="center"/>
    </xf>
    <xf numFmtId="0" fontId="0" fillId="0" borderId="24" xfId="0" applyBorder="1" applyAlignment="1">
      <alignment horizontal="center"/>
    </xf>
    <xf numFmtId="0" fontId="6" fillId="4" borderId="30" xfId="0" applyFont="1" applyFill="1" applyBorder="1" applyAlignment="1">
      <alignment horizontal="left" vertical="top" wrapText="1"/>
    </xf>
    <xf numFmtId="0" fontId="0" fillId="4" borderId="0" xfId="0" applyFill="1" applyAlignment="1">
      <alignment horizontal="left" vertical="top" wrapText="1"/>
    </xf>
    <xf numFmtId="0" fontId="0" fillId="4" borderId="25" xfId="0" applyFill="1" applyBorder="1" applyAlignment="1">
      <alignment horizontal="left" vertical="top" wrapText="1"/>
    </xf>
    <xf numFmtId="49" fontId="0" fillId="0" borderId="0" xfId="0" applyNumberFormat="1" applyAlignment="1" applyProtection="1">
      <alignment horizontal="left" vertical="top"/>
      <protection locked="0"/>
    </xf>
    <xf numFmtId="49" fontId="0" fillId="0" borderId="25" xfId="0" applyNumberFormat="1" applyBorder="1" applyAlignment="1" applyProtection="1">
      <alignment horizontal="left" vertical="top"/>
      <protection locked="0"/>
    </xf>
    <xf numFmtId="49" fontId="0" fillId="0" borderId="30" xfId="0" applyNumberFormat="1" applyBorder="1" applyAlignment="1" applyProtection="1">
      <alignment horizontal="left" vertical="top"/>
      <protection locked="0"/>
    </xf>
    <xf numFmtId="49" fontId="0" fillId="0" borderId="31" xfId="0" applyNumberFormat="1" applyBorder="1" applyAlignment="1" applyProtection="1">
      <alignment horizontal="left" vertical="top"/>
      <protection locked="0"/>
    </xf>
    <xf numFmtId="49" fontId="0" fillId="0" borderId="27" xfId="0" applyNumberFormat="1" applyBorder="1" applyAlignment="1" applyProtection="1">
      <alignment horizontal="left" vertical="top"/>
      <protection locked="0"/>
    </xf>
    <xf numFmtId="49" fontId="0" fillId="0" borderId="28" xfId="0" applyNumberFormat="1" applyBorder="1" applyAlignment="1" applyProtection="1">
      <alignment horizontal="left" vertical="top"/>
      <protection locked="0"/>
    </xf>
    <xf numFmtId="0" fontId="19" fillId="0" borderId="33" xfId="0" applyFont="1" applyBorder="1" applyAlignment="1">
      <alignment horizontal="left"/>
    </xf>
    <xf numFmtId="49" fontId="2" fillId="8" borderId="30" xfId="0" applyNumberFormat="1" applyFont="1" applyFill="1" applyBorder="1" applyAlignment="1" applyProtection="1">
      <alignment horizontal="center" vertical="top" wrapText="1"/>
      <protection locked="0"/>
    </xf>
    <xf numFmtId="49" fontId="2" fillId="8" borderId="46" xfId="0" applyNumberFormat="1" applyFont="1" applyFill="1" applyBorder="1" applyAlignment="1" applyProtection="1">
      <alignment horizontal="center" vertical="top" wrapText="1"/>
      <protection locked="0"/>
    </xf>
    <xf numFmtId="49" fontId="2" fillId="8" borderId="24" xfId="0" applyNumberFormat="1" applyFont="1" applyFill="1" applyBorder="1" applyAlignment="1" applyProtection="1">
      <alignment horizontal="center" vertical="top" wrapText="1"/>
      <protection locked="0"/>
    </xf>
    <xf numFmtId="49" fontId="2" fillId="8" borderId="0" xfId="0" applyNumberFormat="1" applyFont="1" applyFill="1" applyAlignment="1" applyProtection="1">
      <alignment horizontal="center" vertical="top" wrapText="1"/>
      <protection locked="0"/>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0" fillId="6" borderId="39" xfId="0" applyFill="1" applyBorder="1" applyAlignment="1">
      <alignment horizontal="center" vertical="center"/>
    </xf>
    <xf numFmtId="0" fontId="0" fillId="6" borderId="40" xfId="0" applyFill="1" applyBorder="1" applyAlignment="1">
      <alignment horizontal="center" vertical="center"/>
    </xf>
    <xf numFmtId="0" fontId="0" fillId="6" borderId="41" xfId="0" applyFill="1" applyBorder="1" applyAlignment="1">
      <alignment horizontal="center" vertical="center"/>
    </xf>
    <xf numFmtId="0" fontId="0" fillId="6" borderId="42" xfId="0"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0" fontId="5" fillId="3" borderId="87"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87"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60" xfId="0" applyFont="1" applyFill="1" applyBorder="1" applyAlignment="1">
      <alignment horizontal="left" vertical="center" wrapText="1"/>
    </xf>
    <xf numFmtId="0" fontId="5" fillId="3" borderId="61" xfId="0" applyFont="1" applyFill="1" applyBorder="1" applyAlignment="1">
      <alignment horizontal="left" vertical="center" wrapText="1"/>
    </xf>
    <xf numFmtId="0" fontId="37" fillId="5" borderId="55" xfId="0" applyFont="1" applyFill="1" applyBorder="1" applyAlignment="1">
      <alignment horizontal="center" vertical="center" wrapText="1"/>
    </xf>
    <xf numFmtId="0" fontId="37" fillId="5" borderId="43" xfId="0" applyFont="1" applyFill="1" applyBorder="1" applyAlignment="1">
      <alignment horizontal="center" vertical="center" wrapText="1"/>
    </xf>
    <xf numFmtId="0" fontId="37" fillId="5" borderId="4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164" fontId="0" fillId="0" borderId="16" xfId="0" applyNumberFormat="1" applyBorder="1" applyAlignment="1" applyProtection="1">
      <alignment horizontal="center" vertical="center"/>
      <protection locked="0"/>
    </xf>
    <xf numFmtId="164" fontId="0" fillId="0" borderId="69"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2" fontId="0" fillId="0" borderId="35" xfId="0" applyNumberFormat="1" applyBorder="1" applyAlignment="1" applyProtection="1">
      <alignment horizontal="center" vertical="center"/>
      <protection locked="0"/>
    </xf>
    <xf numFmtId="2" fontId="0" fillId="0" borderId="36" xfId="0" applyNumberFormat="1" applyBorder="1" applyAlignment="1" applyProtection="1">
      <alignment horizontal="center" vertical="center"/>
      <protection locked="0"/>
    </xf>
    <xf numFmtId="0" fontId="0" fillId="6" borderId="80"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6" borderId="0" xfId="0" applyFill="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8" fillId="5" borderId="2"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87" xfId="0" applyFont="1" applyFill="1" applyBorder="1" applyAlignment="1">
      <alignment horizontal="left" vertical="center" wrapText="1"/>
    </xf>
    <xf numFmtId="0" fontId="5" fillId="3" borderId="19"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87" xfId="0" applyFont="1" applyFill="1" applyBorder="1" applyAlignment="1" applyProtection="1">
      <alignment horizontal="center" vertical="center"/>
      <protection locked="0"/>
    </xf>
    <xf numFmtId="0" fontId="2" fillId="6" borderId="52" xfId="0" applyFont="1" applyFill="1" applyBorder="1" applyAlignment="1">
      <alignment horizontal="left"/>
    </xf>
    <xf numFmtId="0" fontId="2" fillId="6" borderId="17" xfId="0" applyFont="1" applyFill="1" applyBorder="1" applyAlignment="1">
      <alignment horizontal="left"/>
    </xf>
    <xf numFmtId="0" fontId="2" fillId="6" borderId="18" xfId="0" applyFont="1" applyFill="1" applyBorder="1" applyAlignment="1">
      <alignment horizontal="left"/>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0" borderId="19" xfId="0" applyBorder="1" applyAlignment="1">
      <alignment horizontal="center"/>
    </xf>
    <xf numFmtId="0" fontId="0" fillId="0" borderId="20" xfId="0" applyBorder="1" applyAlignment="1">
      <alignment horizontal="center"/>
    </xf>
    <xf numFmtId="0" fontId="0" fillId="0" borderId="87" xfId="0" applyBorder="1" applyAlignment="1">
      <alignment horizontal="center"/>
    </xf>
    <xf numFmtId="0" fontId="8" fillId="5" borderId="53"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4" fillId="5" borderId="52" xfId="0" applyFont="1" applyFill="1" applyBorder="1" applyAlignment="1">
      <alignment horizontal="center"/>
    </xf>
    <xf numFmtId="0" fontId="4" fillId="5" borderId="69" xfId="0" applyFont="1" applyFill="1" applyBorder="1" applyAlignment="1">
      <alignment horizontal="center"/>
    </xf>
    <xf numFmtId="0" fontId="4" fillId="5" borderId="24" xfId="0" applyFont="1" applyFill="1" applyBorder="1" applyAlignment="1">
      <alignment horizontal="center"/>
    </xf>
    <xf numFmtId="0" fontId="4" fillId="5" borderId="0" xfId="0" applyFont="1" applyFill="1" applyBorder="1" applyAlignment="1">
      <alignment horizontal="center"/>
    </xf>
    <xf numFmtId="0" fontId="4" fillId="5" borderId="25" xfId="0" applyFont="1" applyFill="1" applyBorder="1" applyAlignment="1">
      <alignment horizontal="center"/>
    </xf>
    <xf numFmtId="0" fontId="2" fillId="0" borderId="62" xfId="0" applyFont="1" applyBorder="1" applyAlignment="1">
      <alignment horizontal="center" vertical="center" wrapText="1"/>
    </xf>
    <xf numFmtId="0" fontId="2" fillId="0" borderId="81" xfId="0" applyFont="1" applyBorder="1" applyAlignment="1">
      <alignment horizontal="center" vertical="center" wrapText="1"/>
    </xf>
    <xf numFmtId="1" fontId="2" fillId="0" borderId="32" xfId="0" applyNumberFormat="1" applyFont="1" applyBorder="1" applyAlignment="1">
      <alignment horizontal="center" vertical="center"/>
    </xf>
    <xf numFmtId="1" fontId="2" fillId="0" borderId="33" xfId="0" applyNumberFormat="1" applyFont="1" applyBorder="1" applyAlignment="1">
      <alignment horizontal="center" vertical="center"/>
    </xf>
    <xf numFmtId="1" fontId="2" fillId="0" borderId="34" xfId="0" applyNumberFormat="1" applyFont="1" applyBorder="1" applyAlignment="1">
      <alignment horizontal="center" vertical="center"/>
    </xf>
    <xf numFmtId="0" fontId="30" fillId="16" borderId="85" xfId="4" applyBorder="1" applyAlignment="1">
      <alignment horizontal="left" vertical="center" wrapText="1"/>
    </xf>
    <xf numFmtId="0" fontId="30" fillId="16" borderId="86" xfId="4" applyBorder="1" applyAlignment="1">
      <alignment horizontal="left" vertical="center" wrapText="1"/>
    </xf>
    <xf numFmtId="0" fontId="30" fillId="16" borderId="84" xfId="4" applyBorder="1" applyAlignment="1">
      <alignment horizontal="left" vertical="center" wrapText="1"/>
    </xf>
    <xf numFmtId="0" fontId="34" fillId="16" borderId="73" xfId="4" applyFont="1" applyBorder="1" applyAlignment="1">
      <alignment horizontal="left" vertical="center" wrapText="1"/>
    </xf>
    <xf numFmtId="0" fontId="34" fillId="16" borderId="77" xfId="4" applyFont="1" applyBorder="1" applyAlignment="1">
      <alignment horizontal="left" vertical="center" wrapText="1"/>
    </xf>
    <xf numFmtId="0" fontId="34" fillId="16" borderId="0" xfId="4" applyFont="1" applyBorder="1" applyAlignment="1">
      <alignment horizontal="left" vertical="center" wrapText="1"/>
    </xf>
    <xf numFmtId="0" fontId="34" fillId="16" borderId="78" xfId="4" applyFont="1" applyBorder="1" applyAlignment="1">
      <alignment horizontal="left" vertical="center" wrapText="1"/>
    </xf>
    <xf numFmtId="0" fontId="34" fillId="16" borderId="76" xfId="4" applyFont="1" applyBorder="1" applyAlignment="1">
      <alignment horizontal="left" vertical="center" wrapText="1"/>
    </xf>
    <xf numFmtId="0" fontId="34" fillId="16" borderId="79" xfId="4" applyFont="1" applyBorder="1" applyAlignment="1">
      <alignment horizontal="left" vertical="center" wrapText="1"/>
    </xf>
    <xf numFmtId="0" fontId="30" fillId="16" borderId="74" xfId="4" applyBorder="1" applyAlignment="1">
      <alignment horizontal="left" vertical="center" wrapText="1"/>
    </xf>
    <xf numFmtId="0" fontId="30" fillId="16" borderId="0" xfId="4" applyBorder="1" applyAlignment="1">
      <alignment horizontal="left" vertical="center" wrapText="1"/>
    </xf>
    <xf numFmtId="0" fontId="30" fillId="16" borderId="78" xfId="4" applyBorder="1" applyAlignment="1">
      <alignment horizontal="left" vertical="center" wrapText="1"/>
    </xf>
    <xf numFmtId="0" fontId="30" fillId="16" borderId="75" xfId="4" applyBorder="1" applyAlignment="1">
      <alignment horizontal="left" vertical="center" wrapText="1"/>
    </xf>
    <xf numFmtId="0" fontId="30" fillId="16" borderId="76" xfId="4" applyBorder="1" applyAlignment="1">
      <alignment horizontal="left" vertical="center" wrapText="1"/>
    </xf>
    <xf numFmtId="0" fontId="30" fillId="16" borderId="79" xfId="4" applyBorder="1" applyAlignment="1">
      <alignment horizontal="left" vertical="center" wrapText="1"/>
    </xf>
    <xf numFmtId="0" fontId="4" fillId="5" borderId="13" xfId="0" applyFont="1" applyFill="1" applyBorder="1" applyAlignment="1">
      <alignment horizontal="center"/>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27" xfId="0" applyFont="1" applyFill="1" applyBorder="1" applyAlignment="1">
      <alignment horizontal="center" vertical="center"/>
    </xf>
    <xf numFmtId="0" fontId="4" fillId="5" borderId="58" xfId="0" applyFont="1" applyFill="1" applyBorder="1" applyAlignment="1">
      <alignment horizontal="center" vertical="center"/>
    </xf>
    <xf numFmtId="0" fontId="30" fillId="16" borderId="88" xfId="4" applyBorder="1" applyAlignment="1">
      <alignment horizontal="center" vertical="center" wrapText="1"/>
    </xf>
    <xf numFmtId="0" fontId="30" fillId="16" borderId="73" xfId="4" applyBorder="1" applyAlignment="1">
      <alignment horizontal="center" vertical="center" wrapText="1"/>
    </xf>
    <xf numFmtId="0" fontId="30" fillId="16" borderId="77" xfId="4" applyBorder="1" applyAlignment="1">
      <alignment horizontal="center" vertical="center" wrapText="1"/>
    </xf>
    <xf numFmtId="0" fontId="30" fillId="16" borderId="74" xfId="4" applyBorder="1" applyAlignment="1">
      <alignment horizontal="center" vertical="center" wrapText="1"/>
    </xf>
    <xf numFmtId="0" fontId="30" fillId="16" borderId="0" xfId="4" applyBorder="1" applyAlignment="1">
      <alignment horizontal="center" vertical="center" wrapText="1"/>
    </xf>
    <xf numFmtId="0" fontId="30" fillId="16" borderId="78" xfId="4" applyBorder="1" applyAlignment="1">
      <alignment horizontal="center" vertical="center" wrapText="1"/>
    </xf>
    <xf numFmtId="0" fontId="0" fillId="0" borderId="1" xfId="0" applyBorder="1" applyAlignment="1">
      <alignment horizontal="left" vertical="top"/>
    </xf>
    <xf numFmtId="0" fontId="0" fillId="7" borderId="1" xfId="0" applyFill="1" applyBorder="1" applyAlignment="1" applyProtection="1">
      <alignment horizontal="center"/>
      <protection locked="0"/>
    </xf>
    <xf numFmtId="0" fontId="0" fillId="7" borderId="6" xfId="0" applyFill="1" applyBorder="1" applyAlignment="1" applyProtection="1">
      <alignment horizontal="center"/>
      <protection locked="0"/>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3" fillId="5" borderId="55" xfId="0" applyFont="1" applyFill="1" applyBorder="1" applyAlignment="1">
      <alignment horizontal="center"/>
    </xf>
    <xf numFmtId="0" fontId="13" fillId="5" borderId="43" xfId="0" applyFont="1" applyFill="1" applyBorder="1" applyAlignment="1">
      <alignment horizontal="center"/>
    </xf>
    <xf numFmtId="0" fontId="13" fillId="5" borderId="44" xfId="0" applyFont="1" applyFill="1" applyBorder="1" applyAlignment="1">
      <alignment horizontal="center"/>
    </xf>
    <xf numFmtId="0" fontId="39" fillId="0" borderId="11" xfId="0" applyFont="1" applyBorder="1" applyAlignment="1">
      <alignment horizontal="left" vertical="top"/>
    </xf>
    <xf numFmtId="0" fontId="39" fillId="0" borderId="12" xfId="0" applyFont="1" applyBorder="1" applyAlignment="1">
      <alignment horizontal="left" vertical="top"/>
    </xf>
    <xf numFmtId="0" fontId="31" fillId="16" borderId="1" xfId="4" applyFont="1" applyBorder="1" applyAlignment="1">
      <alignment horizontal="left" vertical="top"/>
    </xf>
    <xf numFmtId="165" fontId="31" fillId="16" borderId="1" xfId="4" applyNumberFormat="1" applyFont="1" applyBorder="1" applyAlignment="1" applyProtection="1">
      <alignment horizontal="center" vertical="center"/>
    </xf>
    <xf numFmtId="0" fontId="31" fillId="16" borderId="1" xfId="4" applyFont="1" applyBorder="1" applyAlignment="1" applyProtection="1">
      <alignment horizontal="center" vertical="center"/>
    </xf>
    <xf numFmtId="0" fontId="31" fillId="16" borderId="6" xfId="4" applyFont="1" applyBorder="1" applyAlignment="1" applyProtection="1">
      <alignment horizontal="center" vertical="center"/>
    </xf>
    <xf numFmtId="0" fontId="4" fillId="5" borderId="32" xfId="0" applyFont="1" applyFill="1" applyBorder="1" applyAlignment="1">
      <alignment horizontal="center"/>
    </xf>
    <xf numFmtId="0" fontId="4" fillId="5" borderId="56" xfId="0" applyFont="1" applyFill="1" applyBorder="1" applyAlignment="1">
      <alignment horizontal="center"/>
    </xf>
    <xf numFmtId="0" fontId="4" fillId="5" borderId="71" xfId="0" applyFont="1" applyFill="1" applyBorder="1" applyAlignment="1">
      <alignment horizontal="center"/>
    </xf>
    <xf numFmtId="0" fontId="4" fillId="5" borderId="33" xfId="0" applyFont="1" applyFill="1" applyBorder="1" applyAlignment="1">
      <alignment horizontal="center"/>
    </xf>
    <xf numFmtId="0" fontId="4" fillId="5" borderId="34" xfId="0" applyFont="1" applyFill="1" applyBorder="1" applyAlignment="1">
      <alignment horizontal="center"/>
    </xf>
    <xf numFmtId="0" fontId="2" fillId="10" borderId="19" xfId="0" applyFont="1" applyFill="1" applyBorder="1" applyAlignment="1">
      <alignment horizontal="center" vertical="center"/>
    </xf>
    <xf numFmtId="0" fontId="2" fillId="10" borderId="20" xfId="0" applyFont="1" applyFill="1" applyBorder="1" applyAlignment="1">
      <alignment horizontal="center" vertical="center"/>
    </xf>
    <xf numFmtId="0" fontId="2" fillId="10" borderId="21" xfId="0" applyFont="1" applyFill="1" applyBorder="1" applyAlignment="1">
      <alignment horizontal="center" vertical="center"/>
    </xf>
    <xf numFmtId="0" fontId="2" fillId="18" borderId="1"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34" fillId="16" borderId="85" xfId="4" applyFont="1" applyBorder="1" applyAlignment="1">
      <alignment horizontal="left" vertical="center" wrapText="1"/>
    </xf>
    <xf numFmtId="0" fontId="34" fillId="16" borderId="86" xfId="4" applyFont="1" applyBorder="1" applyAlignment="1">
      <alignment horizontal="left" vertical="center" wrapText="1"/>
    </xf>
    <xf numFmtId="0" fontId="34" fillId="16" borderId="84" xfId="4" applyFont="1" applyBorder="1" applyAlignment="1">
      <alignment horizontal="left" vertical="center" wrapText="1"/>
    </xf>
    <xf numFmtId="0" fontId="2" fillId="0" borderId="32" xfId="0" applyFont="1" applyBorder="1" applyAlignment="1">
      <alignment horizontal="left" vertical="top"/>
    </xf>
    <xf numFmtId="0" fontId="2" fillId="0" borderId="34" xfId="0" applyFont="1" applyBorder="1" applyAlignment="1">
      <alignment horizontal="left" vertical="top"/>
    </xf>
    <xf numFmtId="0" fontId="4" fillId="13" borderId="57" xfId="0" applyFont="1" applyFill="1" applyBorder="1" applyAlignment="1">
      <alignment horizontal="center" vertical="center"/>
    </xf>
    <xf numFmtId="0" fontId="4" fillId="13" borderId="10" xfId="0" applyFont="1" applyFill="1" applyBorder="1" applyAlignment="1">
      <alignment horizontal="center" vertical="center"/>
    </xf>
    <xf numFmtId="0" fontId="4" fillId="5" borderId="55" xfId="0" applyFont="1" applyFill="1" applyBorder="1" applyAlignment="1">
      <alignment horizontal="center" vertical="center"/>
    </xf>
    <xf numFmtId="0" fontId="4" fillId="5" borderId="70"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10" xfId="0" applyFont="1" applyFill="1" applyBorder="1" applyAlignment="1">
      <alignment horizontal="center" vertical="center"/>
    </xf>
    <xf numFmtId="0" fontId="2" fillId="14" borderId="57" xfId="0" applyFont="1" applyFill="1" applyBorder="1" applyAlignment="1">
      <alignment horizontal="center" vertical="center"/>
    </xf>
    <xf numFmtId="0" fontId="2" fillId="14" borderId="82" xfId="0" applyFont="1" applyFill="1" applyBorder="1" applyAlignment="1">
      <alignment horizontal="center" vertical="center"/>
    </xf>
    <xf numFmtId="0" fontId="4" fillId="5" borderId="31" xfId="0" applyFont="1" applyFill="1" applyBorder="1" applyAlignment="1">
      <alignment horizontal="center" vertical="center"/>
    </xf>
    <xf numFmtId="0" fontId="0" fillId="0" borderId="66" xfId="0" applyBorder="1" applyAlignment="1">
      <alignment horizontal="center" vertical="center" wrapText="1"/>
    </xf>
    <xf numFmtId="0" fontId="2" fillId="0" borderId="52" xfId="0" applyFont="1" applyBorder="1" applyAlignment="1">
      <alignment horizontal="center" vertical="center" wrapText="1"/>
    </xf>
    <xf numFmtId="0" fontId="2" fillId="0" borderId="17" xfId="0" applyFont="1" applyBorder="1" applyAlignment="1">
      <alignment horizontal="center" vertical="center" wrapText="1"/>
    </xf>
    <xf numFmtId="2" fontId="28" fillId="0" borderId="16" xfId="0" applyNumberFormat="1" applyFont="1" applyBorder="1" applyAlignment="1">
      <alignment horizontal="center" vertical="center"/>
    </xf>
    <xf numFmtId="2" fontId="28" fillId="0" borderId="17" xfId="0" applyNumberFormat="1" applyFont="1" applyBorder="1" applyAlignment="1">
      <alignment horizontal="center" vertical="center"/>
    </xf>
    <xf numFmtId="2" fontId="28" fillId="0" borderId="18" xfId="0" applyNumberFormat="1" applyFont="1" applyBorder="1" applyAlignment="1">
      <alignment horizontal="center" vertical="center"/>
    </xf>
    <xf numFmtId="0" fontId="6" fillId="0" borderId="31" xfId="0" applyFont="1" applyBorder="1" applyAlignment="1">
      <alignment horizontal="center" vertical="center" wrapText="1"/>
    </xf>
    <xf numFmtId="0" fontId="6" fillId="0" borderId="27" xfId="0" applyFont="1" applyBorder="1" applyAlignment="1">
      <alignment horizontal="center" vertical="center" wrapText="1"/>
    </xf>
    <xf numFmtId="1" fontId="6" fillId="0" borderId="35" xfId="0" applyNumberFormat="1" applyFont="1" applyBorder="1" applyAlignment="1">
      <alignment horizontal="center" vertical="center"/>
    </xf>
    <xf numFmtId="1" fontId="6" fillId="0" borderId="60" xfId="0" applyNumberFormat="1" applyFont="1" applyBorder="1" applyAlignment="1">
      <alignment horizontal="center" vertical="center"/>
    </xf>
    <xf numFmtId="1" fontId="6" fillId="0" borderId="61" xfId="0" applyNumberFormat="1" applyFont="1" applyBorder="1" applyAlignment="1">
      <alignment horizontal="center" vertical="center"/>
    </xf>
    <xf numFmtId="0" fontId="9" fillId="0" borderId="1" xfId="0" applyFont="1" applyBorder="1" applyAlignment="1">
      <alignment horizontal="left" vertical="center"/>
    </xf>
    <xf numFmtId="0" fontId="9" fillId="0" borderId="19"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9" fillId="0" borderId="1" xfId="0" applyFont="1" applyBorder="1" applyAlignment="1">
      <alignment horizontal="left"/>
    </xf>
    <xf numFmtId="0" fontId="10" fillId="4" borderId="1" xfId="0" applyFont="1" applyFill="1" applyBorder="1" applyAlignment="1">
      <alignment horizontal="left" vertical="center" wrapText="1"/>
    </xf>
    <xf numFmtId="0" fontId="15" fillId="9" borderId="1" xfId="0" applyFont="1" applyFill="1" applyBorder="1" applyAlignment="1">
      <alignment horizontal="left"/>
    </xf>
    <xf numFmtId="0" fontId="35" fillId="5" borderId="1" xfId="0" applyFont="1" applyFill="1" applyBorder="1" applyAlignment="1">
      <alignment horizontal="center"/>
    </xf>
    <xf numFmtId="0" fontId="4" fillId="5" borderId="32" xfId="0" applyFont="1" applyFill="1" applyBorder="1" applyAlignment="1">
      <alignment horizontal="left"/>
    </xf>
    <xf numFmtId="0" fontId="4" fillId="5" borderId="33" xfId="0" applyFont="1" applyFill="1" applyBorder="1" applyAlignment="1">
      <alignment horizontal="left"/>
    </xf>
    <xf numFmtId="0" fontId="4" fillId="5" borderId="56" xfId="0" applyFont="1" applyFill="1" applyBorder="1" applyAlignment="1">
      <alignment horizontal="left"/>
    </xf>
  </cellXfs>
  <cellStyles count="5">
    <cellStyle name="Lien hypertexte" xfId="3" builtinId="8"/>
    <cellStyle name="Monétaire" xfId="1" builtinId="4"/>
    <cellStyle name="Normal" xfId="0" builtinId="0"/>
    <cellStyle name="Pourcentage" xfId="2" builtinId="5"/>
    <cellStyle name="Satisfaisant" xfId="4" builtinId="26"/>
  </cellStyles>
  <dxfs count="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FFFF00"/>
        </patternFill>
      </fill>
    </dxf>
    <dxf>
      <fill>
        <patternFill>
          <bgColor rgb="FFFFFF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38099</xdr:colOff>
      <xdr:row>30</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0" y="0"/>
          <a:ext cx="12525374" cy="7038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Ce document doit être déposé sur </a:t>
          </a:r>
          <a:r>
            <a:rPr lang="fr-FR" sz="1100" u="sng">
              <a:solidFill>
                <a:schemeClr val="dk1"/>
              </a:solidFill>
              <a:effectLst/>
              <a:latin typeface="+mn-lt"/>
              <a:ea typeface="+mn-ea"/>
              <a:cs typeface="+mn-cs"/>
              <a:hlinkClick xmlns:r="http://schemas.openxmlformats.org/officeDocument/2006/relationships" r:id=""/>
            </a:rPr>
            <a:t>nuxeo</a:t>
          </a:r>
          <a:r>
            <a:rPr lang="fr-FR" sz="1100">
              <a:solidFill>
                <a:schemeClr val="dk1"/>
              </a:solidFill>
              <a:effectLst/>
              <a:latin typeface="+mn-lt"/>
              <a:ea typeface="+mn-ea"/>
              <a:cs typeface="+mn-cs"/>
            </a:rPr>
            <a:t> avec les annexes, sous forme de dossier compressé (zip ou autre).</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Direction des Etudes et de la Formation</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Tel :+33 (0) 4 89 15 16 04 (secrétariat) BP 2135   - 06103 NICE CEDEX 2</a:t>
          </a:r>
        </a:p>
        <a:p>
          <a:endParaRPr lang="fr-FR" sz="1100"/>
        </a:p>
        <a:p>
          <a:pPr algn="ctr">
            <a:spcAft>
              <a:spcPts val="0"/>
            </a:spcAft>
          </a:pPr>
          <a:r>
            <a:rPr lang="fr-FR" sz="1600" b="1" kern="150">
              <a:effectLst/>
              <a:latin typeface="Calibri" panose="020F0502020204030204" pitchFamily="34" charset="0"/>
              <a:ea typeface="Arial Unicode MS"/>
              <a:cs typeface="Arial Unicode MS"/>
            </a:rPr>
            <a:t>Dossier </a:t>
          </a:r>
          <a:r>
            <a:rPr lang="fr-FR" sz="1600" b="1" kern="150">
              <a:solidFill>
                <a:schemeClr val="accent4">
                  <a:lumMod val="75000"/>
                </a:schemeClr>
              </a:solidFill>
              <a:effectLst/>
              <a:latin typeface="Calibri" panose="020F0502020204030204" pitchFamily="34" charset="0"/>
              <a:ea typeface="Arial Unicode MS"/>
              <a:cs typeface="Arial Unicode MS"/>
            </a:rPr>
            <a:t>d'instruction pour </a:t>
          </a:r>
          <a:r>
            <a:rPr lang="fr-FR" sz="1600" b="1" kern="150">
              <a:effectLst/>
              <a:latin typeface="Calibri" panose="020F0502020204030204" pitchFamily="34" charset="0"/>
              <a:ea typeface="Arial Unicode MS"/>
              <a:cs typeface="Arial Unicode MS"/>
            </a:rPr>
            <a:t>création, modification, renouvellement, fermeture</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Contrat 2022</a:t>
          </a:r>
          <a:br>
            <a:rPr lang="fr-FR" sz="1600" b="1" kern="150">
              <a:effectLst/>
              <a:latin typeface="Calibri" panose="020F0502020204030204" pitchFamily="34" charset="0"/>
              <a:ea typeface="Arial Unicode MS"/>
              <a:cs typeface="Arial Unicode MS"/>
            </a:rPr>
          </a:br>
          <a:r>
            <a:rPr lang="fr-FR" sz="1600" b="1" kern="150">
              <a:effectLst/>
              <a:latin typeface="Calibri" panose="020F0502020204030204" pitchFamily="34" charset="0"/>
              <a:ea typeface="Arial Unicode MS"/>
              <a:cs typeface="Arial Unicode MS"/>
            </a:rPr>
            <a:t>Diplôme D’Université (DU)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Inter-Université (DIU)</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&amp;</a:t>
          </a:r>
          <a:endParaRPr lang="fr-FR" sz="1600" kern="150">
            <a:effectLst/>
            <a:latin typeface="Liberation Serif"/>
            <a:ea typeface="Arial Unicode MS"/>
            <a:cs typeface="Arial Unicode MS"/>
          </a:endParaRPr>
        </a:p>
        <a:p>
          <a:pPr algn="ctr">
            <a:spcAft>
              <a:spcPts val="0"/>
            </a:spcAft>
          </a:pPr>
          <a:r>
            <a:rPr lang="fr-FR" sz="1600" b="1" kern="150">
              <a:effectLst/>
              <a:latin typeface="Calibri" panose="020F0502020204030204" pitchFamily="34" charset="0"/>
              <a:ea typeface="Arial Unicode MS"/>
              <a:cs typeface="Arial Unicode MS"/>
            </a:rPr>
            <a:t>Diplôme d’Etablissement (DE)</a:t>
          </a:r>
          <a:endParaRPr lang="fr-FR" sz="1600" kern="150">
            <a:effectLst/>
            <a:latin typeface="Liberation Serif"/>
            <a:ea typeface="Arial Unicode MS"/>
            <a:cs typeface="Arial Unicode MS"/>
          </a:endParaRPr>
        </a:p>
        <a:p>
          <a:pPr marL="274320" indent="-274320" algn="just">
            <a:spcBef>
              <a:spcPts val="1200"/>
            </a:spcBef>
            <a:spcAft>
              <a:spcPts val="600"/>
            </a:spcAft>
          </a:pPr>
          <a:endParaRPr lang="fr-FR" sz="1100" b="1" i="1" kern="150">
            <a:effectLst/>
            <a:latin typeface="Liberation Sans"/>
          </a:endParaRPr>
        </a:p>
        <a:p>
          <a:pPr marL="274320" indent="-274320" algn="just">
            <a:spcBef>
              <a:spcPts val="1200"/>
            </a:spcBef>
            <a:spcAft>
              <a:spcPts val="600"/>
            </a:spcAft>
          </a:pPr>
          <a:r>
            <a:rPr lang="fr-FR" sz="1100" b="1" i="1" kern="150">
              <a:solidFill>
                <a:schemeClr val="accent4">
                  <a:lumMod val="75000"/>
                </a:schemeClr>
              </a:solidFill>
              <a:effectLst/>
              <a:latin typeface="Liberation Sans"/>
            </a:rPr>
            <a:t>Définition Formation établissement : </a:t>
          </a:r>
        </a:p>
        <a:p>
          <a:pPr marL="274320" indent="-274320" algn="l">
            <a:spcBef>
              <a:spcPts val="1200"/>
            </a:spcBef>
            <a:spcAft>
              <a:spcPts val="600"/>
            </a:spcAft>
          </a:pPr>
          <a:r>
            <a:rPr lang="fr-FR" sz="1100" b="1" i="1" kern="150">
              <a:solidFill>
                <a:schemeClr val="accent4">
                  <a:lumMod val="75000"/>
                </a:schemeClr>
              </a:solidFill>
              <a:effectLst/>
              <a:latin typeface="Liberation Sans"/>
            </a:rPr>
            <a:t>Processus :</a:t>
          </a:r>
          <a:r>
            <a:rPr lang="fr-FR" sz="1100" b="1" i="1" kern="150" baseline="0">
              <a:solidFill>
                <a:schemeClr val="accent4">
                  <a:lumMod val="75000"/>
                </a:schemeClr>
              </a:solidFill>
              <a:effectLst/>
              <a:latin typeface="Liberation Sans"/>
            </a:rPr>
            <a:t> Ce dossier est a renseigner à partir du moment où l'opportunité de création/modification/renouvellement/fermeture a été validée par le Vice-président Formation à l'issue de la phase de formalisation. </a:t>
          </a:r>
        </a:p>
        <a:p>
          <a:pPr marL="274320" indent="-274320" algn="l">
            <a:spcBef>
              <a:spcPts val="1200"/>
            </a:spcBef>
            <a:spcAft>
              <a:spcPts val="600"/>
            </a:spcAft>
          </a:pPr>
          <a:r>
            <a:rPr lang="fr-FR" sz="1100" b="1" i="1" kern="150" baseline="0">
              <a:solidFill>
                <a:schemeClr val="accent4">
                  <a:lumMod val="75000"/>
                </a:schemeClr>
              </a:solidFill>
              <a:effectLst/>
              <a:latin typeface="Liberation Sans"/>
            </a:rPr>
            <a:t>Une fois le dossier renseigné, il devra être déposé au bureau de la scolarité de votre composante pour vérification avant envoi à la DEF/SPOF.</a:t>
          </a:r>
          <a:endParaRPr lang="fr-FR" sz="1100" b="1" i="1" kern="150">
            <a:solidFill>
              <a:schemeClr val="accent4">
                <a:lumMod val="75000"/>
              </a:schemeClr>
            </a:solidFill>
            <a:effectLst/>
            <a:latin typeface="Liberation Sans"/>
          </a:endParaRPr>
        </a:p>
        <a:p>
          <a:pPr marL="274320" indent="-274320" algn="just">
            <a:spcBef>
              <a:spcPts val="1200"/>
            </a:spcBef>
            <a:spcAft>
              <a:spcPts val="600"/>
            </a:spcAft>
          </a:pPr>
          <a:r>
            <a:rPr lang="fr-FR" sz="1100" b="1" i="1" kern="150">
              <a:effectLst/>
              <a:latin typeface="Liberation Sans"/>
            </a:rPr>
            <a:t>Note à l’attention des</a:t>
          </a:r>
          <a:r>
            <a:rPr lang="fr-FR" sz="1100" b="1" i="1" kern="150" baseline="0">
              <a:effectLst/>
              <a:latin typeface="Liberation Sans"/>
            </a:rPr>
            <a:t> porteurs de projet et des directions support :</a:t>
          </a:r>
          <a:endParaRPr lang="fr-FR" sz="1100" b="1" kern="150">
            <a:effectLst/>
            <a:latin typeface="Liberation San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 1 est la note de présentation à renseigner pour la phase de présentation du projet</a:t>
          </a:r>
          <a:endParaRPr lang="fr-FR" sz="1200" b="1" i="1" kern="150">
            <a:solidFill>
              <a:schemeClr val="accent4">
                <a:lumMod val="75000"/>
              </a:schemeClr>
            </a:solidFill>
            <a:effectLst/>
            <a:latin typeface="Calibri" panose="020F0502020204030204" pitchFamily="34" charset="0"/>
            <a:ea typeface="Arial Unicode MS"/>
            <a:cs typeface="Arial Unicode MS"/>
          </a:endParaRPr>
        </a:p>
        <a:p>
          <a:pPr marL="342900" lvl="0" indent="-342900" algn="just">
            <a:spcAft>
              <a:spcPts val="0"/>
            </a:spcAft>
            <a:buFont typeface="Symbol" panose="05050102010706020507" pitchFamily="18" charset="2"/>
            <a:buChar char=""/>
          </a:pPr>
          <a:r>
            <a:rPr lang="fr-FR" sz="1200" b="1" i="1" kern="150">
              <a:solidFill>
                <a:schemeClr val="accent4">
                  <a:lumMod val="75000"/>
                </a:schemeClr>
              </a:solidFill>
              <a:effectLst/>
              <a:latin typeface="Calibri" panose="020F0502020204030204" pitchFamily="34" charset="0"/>
              <a:ea typeface="Arial Unicode MS"/>
              <a:cs typeface="Arial Unicode MS"/>
            </a:rPr>
            <a:t>Les</a:t>
          </a:r>
          <a:r>
            <a:rPr lang="fr-FR" sz="1200" b="1" i="1" kern="150" baseline="0">
              <a:solidFill>
                <a:schemeClr val="accent4">
                  <a:lumMod val="75000"/>
                </a:schemeClr>
              </a:solidFill>
              <a:effectLst/>
              <a:latin typeface="Calibri" panose="020F0502020204030204" pitchFamily="34" charset="0"/>
              <a:ea typeface="Arial Unicode MS"/>
              <a:cs typeface="Arial Unicode MS"/>
            </a:rPr>
            <a:t> feuillets 2, 3, 4, 5, 6 et 7 sont renseignés par le porteur du projet. Les autres feuillets (8 et 9) sont renseignés par les Directions support concernées.</a:t>
          </a:r>
        </a:p>
        <a:p>
          <a:pPr marL="342900" lvl="0" indent="-342900" algn="just">
            <a:spcAft>
              <a:spcPts val="0"/>
            </a:spcAft>
            <a:buFont typeface="Symbol" panose="05050102010706020507" pitchFamily="18" charset="2"/>
            <a:buChar char=""/>
          </a:pPr>
          <a:r>
            <a:rPr lang="fr-FR" sz="1200" b="1" i="1" kern="150" baseline="0">
              <a:solidFill>
                <a:schemeClr val="accent4">
                  <a:lumMod val="75000"/>
                </a:schemeClr>
              </a:solidFill>
              <a:effectLst/>
              <a:latin typeface="Calibri" panose="020F0502020204030204" pitchFamily="34" charset="0"/>
              <a:ea typeface="Arial Unicode MS"/>
              <a:cs typeface="Arial Unicode MS"/>
            </a:rPr>
            <a:t>Le feuillet "Suivi du propcessus" est à renseigner au long du processus d'instruction par le service scolarité et la DEF/SPOF.</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Pour les demandes de créations, toutes les informations devront être obligatoirement</a:t>
          </a:r>
          <a:r>
            <a:rPr lang="fr-FR" sz="1100" i="1" baseline="0">
              <a:solidFill>
                <a:schemeClr val="dk1"/>
              </a:solidFill>
              <a:effectLst/>
              <a:latin typeface="+mn-lt"/>
              <a:ea typeface="+mn-ea"/>
              <a:cs typeface="+mn-cs"/>
            </a:rPr>
            <a:t> </a:t>
          </a:r>
          <a:r>
            <a:rPr lang="fr-FR" sz="1100" i="1">
              <a:solidFill>
                <a:schemeClr val="dk1"/>
              </a:solidFill>
              <a:effectLst/>
              <a:latin typeface="+mn-lt"/>
              <a:ea typeface="+mn-ea"/>
              <a:cs typeface="+mn-cs"/>
            </a:rPr>
            <a:t>transmises par les déposants pour</a:t>
          </a:r>
          <a:r>
            <a:rPr lang="fr-FR" sz="1100" i="1" baseline="0">
              <a:solidFill>
                <a:schemeClr val="dk1"/>
              </a:solidFill>
              <a:effectLst/>
              <a:latin typeface="+mn-lt"/>
              <a:ea typeface="+mn-ea"/>
              <a:cs typeface="+mn-cs"/>
            </a:rPr>
            <a:t> que le dossier soit examiné</a:t>
          </a:r>
          <a:r>
            <a:rPr lang="fr-FR" sz="1100" i="1">
              <a:solidFill>
                <a:schemeClr val="dk1"/>
              </a:solidFill>
              <a:effectLst/>
              <a:latin typeface="+mn-lt"/>
              <a:ea typeface="+mn-ea"/>
              <a:cs typeface="+mn-cs"/>
            </a:rPr>
            <a:t>.</a:t>
          </a:r>
        </a:p>
        <a:p>
          <a:pPr marL="342900" marR="0" lvl="0" indent="-342900" algn="just"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fr-FR" sz="1100" i="1">
              <a:solidFill>
                <a:schemeClr val="dk1"/>
              </a:solidFill>
              <a:effectLst/>
              <a:latin typeface="+mn-lt"/>
              <a:ea typeface="+mn-ea"/>
              <a:cs typeface="+mn-cs"/>
            </a:rPr>
            <a:t>Pour les demandes de modification, la dernière version du dossier devra être prise comme base de travail. Les modifications devront être clairement signalées</a:t>
          </a:r>
          <a:r>
            <a:rPr lang="fr-FR" sz="1100" i="1" baseline="0">
              <a:solidFill>
                <a:schemeClr val="dk1"/>
              </a:solidFill>
              <a:effectLst/>
              <a:latin typeface="+mn-lt"/>
              <a:ea typeface="+mn-ea"/>
              <a:cs typeface="+mn-cs"/>
            </a:rPr>
            <a:t> dans les </a:t>
          </a:r>
          <a:r>
            <a:rPr lang="fr-FR" sz="1100" i="1" baseline="0">
              <a:solidFill>
                <a:srgbClr val="FF0000"/>
              </a:solidFill>
              <a:effectLst/>
              <a:latin typeface="+mn-lt"/>
              <a:ea typeface="+mn-ea"/>
              <a:cs typeface="+mn-cs"/>
            </a:rPr>
            <a:t>fichiers du dossier (dossier + MCC) et une brève notice devra accompagnant le dépôt devra expliquer les modifications apportées.</a:t>
          </a:r>
          <a:endParaRPr lang="fr-FR" sz="1100">
            <a:solidFill>
              <a:srgbClr val="FF0000"/>
            </a:solidFill>
            <a:effectLst/>
          </a:endParaRPr>
        </a:p>
        <a:p>
          <a:pPr marL="342900" lvl="0" indent="-342900" algn="just">
            <a:spcAft>
              <a:spcPts val="0"/>
            </a:spcAft>
            <a:buFont typeface="Symbol" panose="05050102010706020507" pitchFamily="18" charset="2"/>
            <a:buChar char=""/>
          </a:pPr>
          <a:r>
            <a:rPr lang="fr-FR" sz="1100" i="1" kern="150">
              <a:solidFill>
                <a:srgbClr val="FF0000"/>
              </a:solidFill>
              <a:effectLst/>
              <a:latin typeface="Calibri" panose="020F0502020204030204" pitchFamily="34" charset="0"/>
              <a:ea typeface="Arial Unicode MS"/>
              <a:cs typeface="Arial Unicode MS"/>
            </a:rPr>
            <a:t>L’équilibre financier est obligatoire</a:t>
          </a:r>
        </a:p>
        <a:p>
          <a:pPr marL="342900" lvl="0" indent="-342900" algn="just">
            <a:spcAft>
              <a:spcPts val="0"/>
            </a:spcAft>
            <a:buFont typeface="Symbol" panose="05050102010706020507" pitchFamily="18" charset="2"/>
            <a:buChar char=""/>
          </a:pPr>
          <a:r>
            <a:rPr lang="fr-FR" sz="1100" i="1">
              <a:solidFill>
                <a:schemeClr val="dk1"/>
              </a:solidFill>
              <a:effectLst/>
              <a:latin typeface="+mn-lt"/>
              <a:ea typeface="+mn-ea"/>
              <a:cs typeface="+mn-cs"/>
            </a:rPr>
            <a:t>Toute demande de création validée sera valable jusqu'à la fin de la période d'accréditation</a:t>
          </a:r>
          <a:r>
            <a:rPr lang="fr-FR" sz="1100" i="1" baseline="0">
              <a:solidFill>
                <a:schemeClr val="dk1"/>
              </a:solidFill>
              <a:effectLst/>
              <a:latin typeface="+mn-lt"/>
              <a:ea typeface="+mn-ea"/>
              <a:cs typeface="+mn-cs"/>
            </a:rPr>
            <a:t> en cours. A l'issue de cette période une demande de renouvellement devra être faite.</a:t>
          </a:r>
          <a:endParaRPr lang="fr-FR" sz="1100">
            <a:effectLst/>
          </a:endParaRPr>
        </a:p>
        <a:p>
          <a:pPr marL="342900" lvl="0" indent="-342900" algn="just">
            <a:spcAft>
              <a:spcPts val="0"/>
            </a:spcAft>
            <a:buFont typeface="Symbol" panose="05050102010706020507" pitchFamily="18" charset="2"/>
            <a:buChar char=""/>
          </a:pPr>
          <a:r>
            <a:rPr lang="fr-FR" sz="1100" i="1" kern="150">
              <a:effectLst/>
              <a:latin typeface="Calibri" panose="020F0502020204030204" pitchFamily="34" charset="0"/>
              <a:ea typeface="Arial Unicode MS"/>
              <a:cs typeface="Arial Unicode MS"/>
            </a:rPr>
            <a:t>Pour un affichage correct de l’offre de formation, merci de faire une demande de fermeture.</a:t>
          </a:r>
          <a:endParaRPr lang="fr-FR" sz="1100" kern="150">
            <a:effectLst/>
            <a:latin typeface="Liberation Serif"/>
            <a:ea typeface="Arial Unicode MS"/>
            <a:cs typeface="Arial Unicode MS"/>
          </a:endParaRPr>
        </a:p>
      </xdr:txBody>
    </xdr:sp>
    <xdr:clientData/>
  </xdr:twoCellAnchor>
  <xdr:twoCellAnchor editAs="oneCell">
    <xdr:from>
      <xdr:col>7</xdr:col>
      <xdr:colOff>600075</xdr:colOff>
      <xdr:row>0</xdr:row>
      <xdr:rowOff>85726</xdr:rowOff>
    </xdr:from>
    <xdr:to>
      <xdr:col>12</xdr:col>
      <xdr:colOff>447675</xdr:colOff>
      <xdr:row>4</xdr:row>
      <xdr:rowOff>62002</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62550" y="85726"/>
          <a:ext cx="2895600" cy="738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923925</xdr:colOff>
      <xdr:row>0</xdr:row>
      <xdr:rowOff>811562</xdr:rowOff>
    </xdr:to>
    <xdr:pic>
      <xdr:nvPicPr>
        <xdr:cNvPr id="2" name="Image 1">
          <a:extLst>
            <a:ext uri="{FF2B5EF4-FFF2-40B4-BE49-F238E27FC236}">
              <a16:creationId xmlns:a16="http://schemas.microsoft.com/office/drawing/2014/main" id="{04F0B074-1C04-46AC-AF52-A12D96D2E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866775" cy="763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0</xdr:row>
      <xdr:rowOff>76200</xdr:rowOff>
    </xdr:from>
    <xdr:to>
      <xdr:col>1</xdr:col>
      <xdr:colOff>1016586</xdr:colOff>
      <xdr:row>0</xdr:row>
      <xdr:rowOff>765108</xdr:rowOff>
    </xdr:to>
    <xdr:pic>
      <xdr:nvPicPr>
        <xdr:cNvPr id="4" name="Image 3">
          <a:extLst>
            <a:ext uri="{FF2B5EF4-FFF2-40B4-BE49-F238E27FC236}">
              <a16:creationId xmlns:a16="http://schemas.microsoft.com/office/drawing/2014/main" id="{10ACF042-A1C3-4C7E-8D33-B566E57CA86E}"/>
            </a:ext>
          </a:extLst>
        </xdr:cNvPr>
        <xdr:cNvPicPr>
          <a:picLocks noChangeAspect="1"/>
        </xdr:cNvPicPr>
      </xdr:nvPicPr>
      <xdr:blipFill>
        <a:blip xmlns:r="http://schemas.openxmlformats.org/officeDocument/2006/relationships" r:embed="rId2"/>
        <a:stretch>
          <a:fillRect/>
        </a:stretch>
      </xdr:blipFill>
      <xdr:spPr>
        <a:xfrm>
          <a:off x="6934200" y="76200"/>
          <a:ext cx="902286" cy="688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85725</xdr:colOff>
      <xdr:row>3</xdr:row>
      <xdr:rowOff>47625</xdr:rowOff>
    </xdr:from>
    <xdr:to>
      <xdr:col>11</xdr:col>
      <xdr:colOff>704850</xdr:colOff>
      <xdr:row>3</xdr:row>
      <xdr:rowOff>171450</xdr:rowOff>
    </xdr:to>
    <xdr:sp macro="" textlink="">
      <xdr:nvSpPr>
        <xdr:cNvPr id="3" name="Flèche : droite 2">
          <a:extLst>
            <a:ext uri="{FF2B5EF4-FFF2-40B4-BE49-F238E27FC236}">
              <a16:creationId xmlns:a16="http://schemas.microsoft.com/office/drawing/2014/main" id="{0470B83E-22A0-4C74-BE25-697BEEFBAB05}"/>
            </a:ext>
          </a:extLst>
        </xdr:cNvPr>
        <xdr:cNvSpPr/>
      </xdr:nvSpPr>
      <xdr:spPr>
        <a:xfrm>
          <a:off x="13792200" y="1476375"/>
          <a:ext cx="619125"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104775</xdr:colOff>
      <xdr:row>29</xdr:row>
      <xdr:rowOff>209550</xdr:rowOff>
    </xdr:from>
    <xdr:to>
      <xdr:col>8</xdr:col>
      <xdr:colOff>885825</xdr:colOff>
      <xdr:row>29</xdr:row>
      <xdr:rowOff>333375</xdr:rowOff>
    </xdr:to>
    <xdr:sp macro="" textlink="">
      <xdr:nvSpPr>
        <xdr:cNvPr id="4" name="Flèche : droite 3">
          <a:extLst>
            <a:ext uri="{FF2B5EF4-FFF2-40B4-BE49-F238E27FC236}">
              <a16:creationId xmlns:a16="http://schemas.microsoft.com/office/drawing/2014/main" id="{75BD5FEA-90F7-4B81-B607-8429E17330CC}"/>
            </a:ext>
          </a:extLst>
        </xdr:cNvPr>
        <xdr:cNvSpPr/>
      </xdr:nvSpPr>
      <xdr:spPr>
        <a:xfrm>
          <a:off x="10868025" y="6000750"/>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95250</xdr:colOff>
      <xdr:row>20</xdr:row>
      <xdr:rowOff>38100</xdr:rowOff>
    </xdr:from>
    <xdr:to>
      <xdr:col>8</xdr:col>
      <xdr:colOff>876300</xdr:colOff>
      <xdr:row>20</xdr:row>
      <xdr:rowOff>161925</xdr:rowOff>
    </xdr:to>
    <xdr:sp macro="" textlink="">
      <xdr:nvSpPr>
        <xdr:cNvPr id="5" name="Flèche : droite 4">
          <a:extLst>
            <a:ext uri="{FF2B5EF4-FFF2-40B4-BE49-F238E27FC236}">
              <a16:creationId xmlns:a16="http://schemas.microsoft.com/office/drawing/2014/main" id="{AD4D5BA4-518B-4147-B149-692F1A852D08}"/>
            </a:ext>
          </a:extLst>
        </xdr:cNvPr>
        <xdr:cNvSpPr/>
      </xdr:nvSpPr>
      <xdr:spPr>
        <a:xfrm>
          <a:off x="10858500" y="4105275"/>
          <a:ext cx="781050" cy="12382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95250</xdr:colOff>
      <xdr:row>36</xdr:row>
      <xdr:rowOff>142874</xdr:rowOff>
    </xdr:from>
    <xdr:to>
      <xdr:col>8</xdr:col>
      <xdr:colOff>952500</xdr:colOff>
      <xdr:row>36</xdr:row>
      <xdr:rowOff>285749</xdr:rowOff>
    </xdr:to>
    <xdr:sp macro="" textlink="">
      <xdr:nvSpPr>
        <xdr:cNvPr id="6" name="Flèche : droite 5">
          <a:extLst>
            <a:ext uri="{FF2B5EF4-FFF2-40B4-BE49-F238E27FC236}">
              <a16:creationId xmlns:a16="http://schemas.microsoft.com/office/drawing/2014/main" id="{54560CCF-8052-4C45-A8B4-754B550D5B48}"/>
            </a:ext>
          </a:extLst>
        </xdr:cNvPr>
        <xdr:cNvSpPr/>
      </xdr:nvSpPr>
      <xdr:spPr>
        <a:xfrm>
          <a:off x="9163050" y="7658099"/>
          <a:ext cx="2952750" cy="142875"/>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21167</xdr:colOff>
      <xdr:row>39</xdr:row>
      <xdr:rowOff>31750</xdr:rowOff>
    </xdr:from>
    <xdr:to>
      <xdr:col>9</xdr:col>
      <xdr:colOff>994834</xdr:colOff>
      <xdr:row>39</xdr:row>
      <xdr:rowOff>185210</xdr:rowOff>
    </xdr:to>
    <xdr:sp macro="" textlink="">
      <xdr:nvSpPr>
        <xdr:cNvPr id="7" name="Flèche : droite 6">
          <a:extLst>
            <a:ext uri="{FF2B5EF4-FFF2-40B4-BE49-F238E27FC236}">
              <a16:creationId xmlns:a16="http://schemas.microsoft.com/office/drawing/2014/main" id="{7C8BC3C0-6F3B-4D1A-B514-0A0488047447}"/>
            </a:ext>
          </a:extLst>
        </xdr:cNvPr>
        <xdr:cNvSpPr/>
      </xdr:nvSpPr>
      <xdr:spPr>
        <a:xfrm>
          <a:off x="11176000" y="7789333"/>
          <a:ext cx="2021417" cy="153460"/>
        </a:xfrm>
        <a:prstGeom prst="rightArrow">
          <a:avLst/>
        </a:prstGeom>
        <a:solidFill>
          <a:schemeClr val="accent6"/>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pageSetUpPr fitToPage="1"/>
  </sheetPr>
  <dimension ref="A1:A30"/>
  <sheetViews>
    <sheetView view="pageBreakPreview" topLeftCell="A10" zoomScaleNormal="100" zoomScaleSheetLayoutView="100" workbookViewId="0">
      <selection activeCell="Z24" sqref="Z24"/>
    </sheetView>
  </sheetViews>
  <sheetFormatPr baseColWidth="10" defaultColWidth="9.140625" defaultRowHeight="15" x14ac:dyDescent="0.25"/>
  <cols>
    <col min="1" max="1" width="13.5703125" customWidth="1"/>
  </cols>
  <sheetData>
    <row r="1" spans="1:1" x14ac:dyDescent="0.25">
      <c r="A1" s="1"/>
    </row>
    <row r="23" ht="27.75" customHeight="1" x14ac:dyDescent="0.25"/>
    <row r="30" ht="129" customHeight="1" x14ac:dyDescent="0.25"/>
  </sheetData>
  <pageMargins left="0.7" right="0.7" top="0.75" bottom="0.75" header="0.3" footer="0.3"/>
  <pageSetup paperSize="9" scale="69" fitToHeight="0" orientation="landscape" r:id="rId1"/>
  <colBreaks count="1" manualBreakCount="1">
    <brk id="20" max="33"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workbookViewId="0">
      <selection activeCell="B14" sqref="B14"/>
    </sheetView>
  </sheetViews>
  <sheetFormatPr baseColWidth="10" defaultColWidth="11.42578125" defaultRowHeight="15" x14ac:dyDescent="0.25"/>
  <cols>
    <col min="7" max="7" width="66.42578125" bestFit="1" customWidth="1"/>
    <col min="11" max="11" width="18.28515625" bestFit="1" customWidth="1"/>
  </cols>
  <sheetData>
    <row r="1" spans="1:12" x14ac:dyDescent="0.25">
      <c r="A1" t="s">
        <v>208</v>
      </c>
      <c r="D1" t="s">
        <v>209</v>
      </c>
      <c r="F1" t="s">
        <v>210</v>
      </c>
      <c r="G1" t="s">
        <v>211</v>
      </c>
      <c r="H1" t="s">
        <v>212</v>
      </c>
      <c r="I1" t="s">
        <v>213</v>
      </c>
      <c r="J1" t="s">
        <v>214</v>
      </c>
      <c r="K1" t="s">
        <v>215</v>
      </c>
      <c r="L1" t="s">
        <v>216</v>
      </c>
    </row>
    <row r="2" spans="1:12" x14ac:dyDescent="0.25">
      <c r="A2" t="s">
        <v>217</v>
      </c>
      <c r="B2" t="s">
        <v>64</v>
      </c>
      <c r="C2" t="s">
        <v>218</v>
      </c>
      <c r="D2" t="s">
        <v>219</v>
      </c>
      <c r="E2" t="s">
        <v>220</v>
      </c>
      <c r="F2" t="s">
        <v>221</v>
      </c>
      <c r="G2" t="s">
        <v>222</v>
      </c>
      <c r="H2" t="s">
        <v>223</v>
      </c>
      <c r="I2" t="s">
        <v>224</v>
      </c>
      <c r="J2" t="s">
        <v>225</v>
      </c>
      <c r="K2" t="s">
        <v>226</v>
      </c>
      <c r="L2" t="s">
        <v>227</v>
      </c>
    </row>
    <row r="3" spans="1:12" x14ac:dyDescent="0.25">
      <c r="A3" t="s">
        <v>228</v>
      </c>
      <c r="B3" t="s">
        <v>229</v>
      </c>
      <c r="C3" t="s">
        <v>72</v>
      </c>
      <c r="D3" t="s">
        <v>230</v>
      </c>
      <c r="E3" t="s">
        <v>231</v>
      </c>
      <c r="F3" t="s">
        <v>232</v>
      </c>
      <c r="G3" t="s">
        <v>233</v>
      </c>
      <c r="H3" t="s">
        <v>234</v>
      </c>
      <c r="I3" t="s">
        <v>235</v>
      </c>
      <c r="J3" t="s">
        <v>236</v>
      </c>
      <c r="K3" t="s">
        <v>237</v>
      </c>
      <c r="L3" t="s">
        <v>238</v>
      </c>
    </row>
    <row r="4" spans="1:12" x14ac:dyDescent="0.25">
      <c r="A4" t="s">
        <v>239</v>
      </c>
      <c r="D4" t="s">
        <v>240</v>
      </c>
      <c r="E4" t="s">
        <v>241</v>
      </c>
      <c r="F4" t="s">
        <v>242</v>
      </c>
      <c r="G4" t="s">
        <v>243</v>
      </c>
      <c r="H4" t="s">
        <v>244</v>
      </c>
      <c r="I4" t="s">
        <v>245</v>
      </c>
      <c r="J4" t="s">
        <v>246</v>
      </c>
      <c r="K4" t="s">
        <v>247</v>
      </c>
    </row>
    <row r="5" spans="1:12" x14ac:dyDescent="0.25">
      <c r="A5" t="s">
        <v>248</v>
      </c>
      <c r="B5" t="s">
        <v>249</v>
      </c>
      <c r="D5" t="s">
        <v>250</v>
      </c>
      <c r="E5" t="s">
        <v>251</v>
      </c>
      <c r="F5" t="s">
        <v>252</v>
      </c>
      <c r="G5" t="s">
        <v>253</v>
      </c>
      <c r="H5" t="s">
        <v>254</v>
      </c>
      <c r="J5" t="s">
        <v>255</v>
      </c>
    </row>
    <row r="6" spans="1:12" x14ac:dyDescent="0.25">
      <c r="B6" t="s">
        <v>256</v>
      </c>
      <c r="D6" t="s">
        <v>257</v>
      </c>
      <c r="E6" t="s">
        <v>258</v>
      </c>
      <c r="F6" t="s">
        <v>259</v>
      </c>
      <c r="G6" t="s">
        <v>260</v>
      </c>
      <c r="J6" t="s">
        <v>261</v>
      </c>
    </row>
    <row r="7" spans="1:12" x14ac:dyDescent="0.25">
      <c r="B7" t="s">
        <v>262</v>
      </c>
      <c r="D7" t="s">
        <v>263</v>
      </c>
      <c r="E7" t="s">
        <v>264</v>
      </c>
      <c r="F7" t="s">
        <v>265</v>
      </c>
      <c r="G7" t="s">
        <v>266</v>
      </c>
      <c r="J7" t="s">
        <v>267</v>
      </c>
    </row>
    <row r="8" spans="1:12" x14ac:dyDescent="0.25">
      <c r="D8" t="s">
        <v>268</v>
      </c>
      <c r="E8" t="s">
        <v>269</v>
      </c>
      <c r="F8" t="s">
        <v>270</v>
      </c>
      <c r="G8" t="s">
        <v>271</v>
      </c>
    </row>
    <row r="9" spans="1:12" x14ac:dyDescent="0.25">
      <c r="D9" t="s">
        <v>272</v>
      </c>
      <c r="G9" t="s">
        <v>273</v>
      </c>
    </row>
    <row r="10" spans="1:12" x14ac:dyDescent="0.25">
      <c r="D10" t="s">
        <v>274</v>
      </c>
      <c r="G10" t="s">
        <v>275</v>
      </c>
    </row>
    <row r="11" spans="1:12" x14ac:dyDescent="0.25">
      <c r="D11" t="s">
        <v>276</v>
      </c>
      <c r="G11" t="s">
        <v>277</v>
      </c>
    </row>
    <row r="12" spans="1:12" x14ac:dyDescent="0.25">
      <c r="D12" t="s">
        <v>278</v>
      </c>
      <c r="G12" t="s">
        <v>279</v>
      </c>
    </row>
    <row r="13" spans="1:12" x14ac:dyDescent="0.25">
      <c r="D13" t="s">
        <v>280</v>
      </c>
      <c r="G13" t="s">
        <v>281</v>
      </c>
    </row>
    <row r="14" spans="1:12" x14ac:dyDescent="0.25">
      <c r="D14" t="s">
        <v>282</v>
      </c>
      <c r="G14" t="s">
        <v>283</v>
      </c>
    </row>
    <row r="15" spans="1:12" x14ac:dyDescent="0.25">
      <c r="D15" t="s">
        <v>284</v>
      </c>
      <c r="G15" t="s">
        <v>285</v>
      </c>
    </row>
    <row r="16" spans="1:12" x14ac:dyDescent="0.25">
      <c r="D16" t="s">
        <v>286</v>
      </c>
      <c r="G16" t="s">
        <v>287</v>
      </c>
    </row>
    <row r="17" spans="4:7" x14ac:dyDescent="0.25">
      <c r="D17" t="s">
        <v>288</v>
      </c>
      <c r="G17" t="s">
        <v>289</v>
      </c>
    </row>
    <row r="18" spans="4:7" x14ac:dyDescent="0.25">
      <c r="D18" t="s">
        <v>290</v>
      </c>
      <c r="G18" t="s">
        <v>291</v>
      </c>
    </row>
    <row r="19" spans="4:7" x14ac:dyDescent="0.25">
      <c r="D19" t="s">
        <v>292</v>
      </c>
      <c r="G19" t="s">
        <v>293</v>
      </c>
    </row>
    <row r="20" spans="4:7" x14ac:dyDescent="0.25">
      <c r="G20" t="s">
        <v>294</v>
      </c>
    </row>
    <row r="21" spans="4:7" x14ac:dyDescent="0.25">
      <c r="G21" t="s">
        <v>295</v>
      </c>
    </row>
    <row r="22" spans="4:7" x14ac:dyDescent="0.25">
      <c r="G22" t="s">
        <v>296</v>
      </c>
    </row>
    <row r="23" spans="4:7" x14ac:dyDescent="0.25">
      <c r="G23" t="s">
        <v>297</v>
      </c>
    </row>
    <row r="24" spans="4:7" x14ac:dyDescent="0.25">
      <c r="G24" t="s">
        <v>298</v>
      </c>
    </row>
    <row r="25" spans="4:7" x14ac:dyDescent="0.25">
      <c r="G25" t="s">
        <v>299</v>
      </c>
    </row>
    <row r="26" spans="4:7" x14ac:dyDescent="0.25">
      <c r="G26" t="s">
        <v>300</v>
      </c>
    </row>
    <row r="27" spans="4:7" x14ac:dyDescent="0.25">
      <c r="G27" t="s">
        <v>301</v>
      </c>
    </row>
    <row r="28" spans="4:7" x14ac:dyDescent="0.25">
      <c r="G28" t="s">
        <v>302</v>
      </c>
    </row>
    <row r="29" spans="4:7" x14ac:dyDescent="0.25">
      <c r="G29" t="s">
        <v>303</v>
      </c>
    </row>
    <row r="30" spans="4:7" x14ac:dyDescent="0.25">
      <c r="G30" t="s">
        <v>304</v>
      </c>
    </row>
    <row r="31" spans="4:7" x14ac:dyDescent="0.25">
      <c r="G31" t="s">
        <v>305</v>
      </c>
    </row>
    <row r="32" spans="4:7" x14ac:dyDescent="0.25">
      <c r="G32" t="s">
        <v>306</v>
      </c>
    </row>
    <row r="33" spans="7:7" x14ac:dyDescent="0.25">
      <c r="G33" t="s">
        <v>307</v>
      </c>
    </row>
    <row r="34" spans="7:7" x14ac:dyDescent="0.25">
      <c r="G34" t="s">
        <v>308</v>
      </c>
    </row>
    <row r="35" spans="7:7" x14ac:dyDescent="0.25">
      <c r="G35" t="s">
        <v>309</v>
      </c>
    </row>
    <row r="36" spans="7:7" x14ac:dyDescent="0.25">
      <c r="G36" t="s">
        <v>310</v>
      </c>
    </row>
    <row r="37" spans="7:7" x14ac:dyDescent="0.25">
      <c r="G37" t="s">
        <v>311</v>
      </c>
    </row>
    <row r="38" spans="7:7" x14ac:dyDescent="0.25">
      <c r="G38" t="s">
        <v>312</v>
      </c>
    </row>
    <row r="39" spans="7:7" x14ac:dyDescent="0.25">
      <c r="G39" t="s">
        <v>313</v>
      </c>
    </row>
    <row r="40" spans="7:7" x14ac:dyDescent="0.25">
      <c r="G40" t="s">
        <v>314</v>
      </c>
    </row>
    <row r="41" spans="7:7" x14ac:dyDescent="0.25">
      <c r="G41" t="s">
        <v>315</v>
      </c>
    </row>
    <row r="42" spans="7:7" x14ac:dyDescent="0.25">
      <c r="G42" t="s">
        <v>316</v>
      </c>
    </row>
    <row r="43" spans="7:7" x14ac:dyDescent="0.25">
      <c r="G43" t="s">
        <v>317</v>
      </c>
    </row>
    <row r="44" spans="7:7" x14ac:dyDescent="0.25">
      <c r="G44" t="s">
        <v>318</v>
      </c>
    </row>
    <row r="45" spans="7:7" x14ac:dyDescent="0.25">
      <c r="G45" t="s">
        <v>319</v>
      </c>
    </row>
    <row r="46" spans="7:7" x14ac:dyDescent="0.25">
      <c r="G46" t="s">
        <v>320</v>
      </c>
    </row>
    <row r="47" spans="7:7" x14ac:dyDescent="0.25">
      <c r="G47" t="s">
        <v>321</v>
      </c>
    </row>
    <row r="48" spans="7:7" x14ac:dyDescent="0.25">
      <c r="G48" t="s">
        <v>322</v>
      </c>
    </row>
    <row r="49" spans="7:7" x14ac:dyDescent="0.25">
      <c r="G49" t="s">
        <v>323</v>
      </c>
    </row>
    <row r="50" spans="7:7" x14ac:dyDescent="0.25">
      <c r="G50" t="s">
        <v>324</v>
      </c>
    </row>
    <row r="51" spans="7:7" x14ac:dyDescent="0.25">
      <c r="G51" t="s">
        <v>325</v>
      </c>
    </row>
    <row r="52" spans="7:7" x14ac:dyDescent="0.25">
      <c r="G52" t="s">
        <v>326</v>
      </c>
    </row>
    <row r="53" spans="7:7" x14ac:dyDescent="0.25">
      <c r="G53" t="s">
        <v>327</v>
      </c>
    </row>
  </sheetData>
  <sortState xmlns:xlrd2="http://schemas.microsoft.com/office/spreadsheetml/2017/richdata2" ref="G2:G53">
    <sortCondition ref="G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D43"/>
  <sheetViews>
    <sheetView topLeftCell="A22" zoomScaleNormal="100" workbookViewId="0">
      <selection activeCell="A25" sqref="A25:B25"/>
    </sheetView>
  </sheetViews>
  <sheetFormatPr baseColWidth="10" defaultColWidth="11.42578125" defaultRowHeight="15" x14ac:dyDescent="0.25"/>
  <cols>
    <col min="1" max="1" width="111.85546875" customWidth="1"/>
    <col min="2" max="2" width="21.7109375" customWidth="1"/>
    <col min="4" max="4" width="47.42578125" customWidth="1"/>
  </cols>
  <sheetData>
    <row r="1" spans="1:2" ht="68.25" customHeight="1" thickBot="1" x14ac:dyDescent="0.3">
      <c r="A1" s="53" t="s">
        <v>0</v>
      </c>
      <c r="B1" s="52"/>
    </row>
    <row r="2" spans="1:2" ht="15.75" thickBot="1" x14ac:dyDescent="0.3"/>
    <row r="3" spans="1:2" ht="15.75" thickBot="1" x14ac:dyDescent="0.3">
      <c r="A3" s="203" t="s">
        <v>345</v>
      </c>
      <c r="B3" s="204"/>
    </row>
    <row r="4" spans="1:2" ht="15.75" thickBot="1" x14ac:dyDescent="0.3">
      <c r="A4" s="58" t="s">
        <v>347</v>
      </c>
      <c r="B4" s="51" t="s">
        <v>245</v>
      </c>
    </row>
    <row r="5" spans="1:2" ht="15.75" thickBot="1" x14ac:dyDescent="0.3">
      <c r="A5" s="61" t="s">
        <v>346</v>
      </c>
      <c r="B5" s="59" t="s">
        <v>250</v>
      </c>
    </row>
    <row r="6" spans="1:2" ht="15.75" thickBot="1" x14ac:dyDescent="0.3">
      <c r="A6" s="62" t="s">
        <v>359</v>
      </c>
      <c r="B6" s="60"/>
    </row>
    <row r="7" spans="1:2" x14ac:dyDescent="0.25">
      <c r="A7" s="205" t="s">
        <v>387</v>
      </c>
      <c r="B7" s="206"/>
    </row>
    <row r="8" spans="1:2" ht="30" customHeight="1" x14ac:dyDescent="0.25">
      <c r="A8" s="207" t="s">
        <v>1</v>
      </c>
      <c r="B8" s="208"/>
    </row>
    <row r="9" spans="1:2" ht="30.75" customHeight="1" thickBot="1" x14ac:dyDescent="0.3">
      <c r="A9" s="209" t="s">
        <v>388</v>
      </c>
      <c r="B9" s="210"/>
    </row>
    <row r="10" spans="1:2" ht="72" customHeight="1" thickBot="1" x14ac:dyDescent="0.3">
      <c r="A10" s="203" t="s">
        <v>351</v>
      </c>
      <c r="B10" s="204"/>
    </row>
    <row r="11" spans="1:2" x14ac:dyDescent="0.25">
      <c r="A11" s="205" t="s">
        <v>348</v>
      </c>
      <c r="B11" s="206"/>
    </row>
    <row r="12" spans="1:2" x14ac:dyDescent="0.25">
      <c r="A12" s="65" t="s">
        <v>2</v>
      </c>
      <c r="B12" s="54" t="s">
        <v>228</v>
      </c>
    </row>
    <row r="13" spans="1:2" x14ac:dyDescent="0.25">
      <c r="A13" s="64" t="s">
        <v>360</v>
      </c>
      <c r="B13" s="63" t="s">
        <v>252</v>
      </c>
    </row>
    <row r="14" spans="1:2" x14ac:dyDescent="0.25">
      <c r="A14" s="64" t="s">
        <v>3</v>
      </c>
      <c r="B14" s="63" t="s">
        <v>265</v>
      </c>
    </row>
    <row r="15" spans="1:2" ht="15.75" thickBot="1" x14ac:dyDescent="0.3">
      <c r="A15" s="209" t="s">
        <v>349</v>
      </c>
      <c r="B15" s="210"/>
    </row>
    <row r="16" spans="1:2" ht="53.25" customHeight="1" thickBot="1" x14ac:dyDescent="0.3">
      <c r="A16" s="205" t="s">
        <v>361</v>
      </c>
      <c r="B16" s="206"/>
    </row>
    <row r="17" spans="1:4" ht="21.75" customHeight="1" x14ac:dyDescent="0.25">
      <c r="A17" s="57" t="s">
        <v>356</v>
      </c>
      <c r="B17" s="55" t="s">
        <v>353</v>
      </c>
    </row>
    <row r="18" spans="1:4" ht="21.75" customHeight="1" thickBot="1" x14ac:dyDescent="0.3">
      <c r="A18" s="65" t="s">
        <v>355</v>
      </c>
      <c r="B18" s="21" t="s">
        <v>354</v>
      </c>
    </row>
    <row r="19" spans="1:4" x14ac:dyDescent="0.25">
      <c r="A19" s="57" t="s">
        <v>4</v>
      </c>
      <c r="B19" s="72"/>
    </row>
    <row r="20" spans="1:4" x14ac:dyDescent="0.25">
      <c r="A20" s="67" t="s">
        <v>357</v>
      </c>
      <c r="B20" s="21" t="s">
        <v>229</v>
      </c>
    </row>
    <row r="21" spans="1:4" ht="15.75" thickBot="1" x14ac:dyDescent="0.3">
      <c r="A21" s="68" t="s">
        <v>358</v>
      </c>
      <c r="B21" s="56" t="s">
        <v>229</v>
      </c>
    </row>
    <row r="22" spans="1:4" ht="32.25" customHeight="1" thickBot="1" x14ac:dyDescent="0.3">
      <c r="A22" s="203" t="s">
        <v>363</v>
      </c>
      <c r="B22" s="204"/>
    </row>
    <row r="23" spans="1:4" ht="27.75" customHeight="1" thickBot="1" x14ac:dyDescent="0.3">
      <c r="A23" s="203" t="s">
        <v>350</v>
      </c>
      <c r="B23" s="204"/>
    </row>
    <row r="24" spans="1:4" x14ac:dyDescent="0.25">
      <c r="A24" s="214" t="s">
        <v>389</v>
      </c>
      <c r="B24" s="215"/>
    </row>
    <row r="25" spans="1:4" ht="15.75" thickBot="1" x14ac:dyDescent="0.3">
      <c r="A25" s="209" t="s">
        <v>390</v>
      </c>
      <c r="B25" s="210"/>
    </row>
    <row r="26" spans="1:4" ht="17.25" customHeight="1" x14ac:dyDescent="0.25">
      <c r="A26" s="57" t="s">
        <v>5</v>
      </c>
      <c r="B26" s="66" t="s">
        <v>246</v>
      </c>
    </row>
    <row r="27" spans="1:4" ht="70.5" customHeight="1" thickBot="1" x14ac:dyDescent="0.3">
      <c r="A27" s="209" t="s">
        <v>364</v>
      </c>
      <c r="B27" s="210"/>
    </row>
    <row r="28" spans="1:4" ht="15" customHeight="1" x14ac:dyDescent="0.25">
      <c r="A28" s="57" t="s">
        <v>6</v>
      </c>
      <c r="B28" s="71" t="s">
        <v>229</v>
      </c>
      <c r="C28" s="217"/>
      <c r="D28" s="218"/>
    </row>
    <row r="29" spans="1:4" ht="15.75" thickBot="1" x14ac:dyDescent="0.3">
      <c r="A29" s="212" t="s">
        <v>352</v>
      </c>
      <c r="B29" s="213"/>
      <c r="C29" s="217"/>
      <c r="D29" s="218"/>
    </row>
    <row r="30" spans="1:4" ht="25.5" customHeight="1" x14ac:dyDescent="0.25">
      <c r="A30" s="205" t="s">
        <v>365</v>
      </c>
      <c r="B30" s="206"/>
    </row>
    <row r="31" spans="1:4" ht="30.75" customHeight="1" thickBot="1" x14ac:dyDescent="0.3">
      <c r="A31" s="209" t="s">
        <v>7</v>
      </c>
      <c r="B31" s="210"/>
    </row>
    <row r="32" spans="1:4" ht="46.5" customHeight="1" thickBot="1" x14ac:dyDescent="0.3">
      <c r="A32" s="203" t="s">
        <v>8</v>
      </c>
      <c r="B32" s="204"/>
    </row>
    <row r="33" spans="1:2" ht="26.25" customHeight="1" x14ac:dyDescent="0.25">
      <c r="A33" s="57" t="s">
        <v>9</v>
      </c>
      <c r="B33" s="55"/>
    </row>
    <row r="34" spans="1:2" ht="58.5" customHeight="1" thickBot="1" x14ac:dyDescent="0.3">
      <c r="A34" s="209" t="s">
        <v>10</v>
      </c>
      <c r="B34" s="210"/>
    </row>
    <row r="35" spans="1:2" ht="20.25" customHeight="1" thickBot="1" x14ac:dyDescent="0.3">
      <c r="A35" s="203" t="s">
        <v>11</v>
      </c>
      <c r="B35" s="204"/>
    </row>
    <row r="36" spans="1:2" ht="21" customHeight="1" x14ac:dyDescent="0.25">
      <c r="A36" s="57" t="s">
        <v>12</v>
      </c>
      <c r="B36" s="55"/>
    </row>
    <row r="37" spans="1:2" ht="16.5" customHeight="1" thickBot="1" x14ac:dyDescent="0.3">
      <c r="A37" s="209" t="s">
        <v>13</v>
      </c>
      <c r="B37" s="210"/>
    </row>
    <row r="39" spans="1:2" x14ac:dyDescent="0.25">
      <c r="A39" s="219" t="s">
        <v>14</v>
      </c>
      <c r="B39" s="220"/>
    </row>
    <row r="41" spans="1:2" x14ac:dyDescent="0.25">
      <c r="A41" s="211" t="s">
        <v>15</v>
      </c>
      <c r="B41" s="211"/>
    </row>
    <row r="43" spans="1:2" x14ac:dyDescent="0.25">
      <c r="A43" s="216"/>
      <c r="B43" s="216"/>
    </row>
  </sheetData>
  <mergeCells count="24">
    <mergeCell ref="A43:B43"/>
    <mergeCell ref="C28:D29"/>
    <mergeCell ref="A37:B37"/>
    <mergeCell ref="A39:B39"/>
    <mergeCell ref="A32:B32"/>
    <mergeCell ref="A30:B30"/>
    <mergeCell ref="A31:B31"/>
    <mergeCell ref="A35:B35"/>
    <mergeCell ref="A34:B34"/>
    <mergeCell ref="A11:B11"/>
    <mergeCell ref="A15:B15"/>
    <mergeCell ref="A16:B16"/>
    <mergeCell ref="A41:B41"/>
    <mergeCell ref="A29:B29"/>
    <mergeCell ref="A27:B27"/>
    <mergeCell ref="A25:B25"/>
    <mergeCell ref="A24:B24"/>
    <mergeCell ref="A23:B23"/>
    <mergeCell ref="A22:B22"/>
    <mergeCell ref="A3:B3"/>
    <mergeCell ref="A7:B7"/>
    <mergeCell ref="A8:B8"/>
    <mergeCell ref="A9:B9"/>
    <mergeCell ref="A10:B10"/>
  </mergeCells>
  <dataValidations count="5">
    <dataValidation type="list" allowBlank="1" showInputMessage="1" showErrorMessage="1" sqref="B4" xr:uid="{00000000-0002-0000-0100-000000000000}">
      <formula1>"Création, Modification, Renouvellement"</formula1>
    </dataValidation>
    <dataValidation type="list" allowBlank="1" showInputMessage="1" showErrorMessage="1" sqref="B17" xr:uid="{00000000-0002-0000-0100-000001000000}">
      <formula1>"Synchrone, Asynchrone"</formula1>
    </dataValidation>
    <dataValidation type="list" allowBlank="1" showInputMessage="1" showErrorMessage="1" sqref="B20:B21 B36 B28" xr:uid="{00000000-0002-0000-0100-000002000000}">
      <formula1>"Oui, Non"</formula1>
    </dataValidation>
    <dataValidation type="list" allowBlank="1" showInputMessage="1" showErrorMessage="1" sqref="B18" xr:uid="{00000000-0002-0000-0100-000003000000}">
      <formula1>"Présentiel, Distanciel, Hybride"</formula1>
    </dataValidation>
    <dataValidation type="list" allowBlank="1" showInputMessage="1" showErrorMessage="1" sqref="B33" xr:uid="{00000000-0002-0000-0100-000004000000}">
      <formula1>"Favorable, Défavorable"</formula1>
    </dataValidation>
  </dataValidations>
  <pageMargins left="0.25" right="0.25" top="0.75" bottom="0.75" header="0.3" footer="0.3"/>
  <pageSetup paperSize="9" scale="82" fitToHeight="0" orientation="portrait"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5000000}">
          <x14:formula1>
            <xm:f>Données!$D$2:$D$19</xm:f>
          </x14:formula1>
          <xm:sqref>B5</xm:sqref>
        </x14:dataValidation>
        <x14:dataValidation type="list" allowBlank="1" showInputMessage="1" showErrorMessage="1" xr:uid="{00000000-0002-0000-0100-000006000000}">
          <x14:formula1>
            <xm:f>Données!$G$2:$G$53</xm:f>
          </x14:formula1>
          <xm:sqref>B6</xm:sqref>
        </x14:dataValidation>
        <x14:dataValidation type="list" allowBlank="1" showInputMessage="1" showErrorMessage="1" xr:uid="{00000000-0002-0000-0100-000007000000}">
          <x14:formula1>
            <xm:f>Données!$F$2:$F$8</xm:f>
          </x14:formula1>
          <xm:sqref>B13:B14</xm:sqref>
        </x14:dataValidation>
        <x14:dataValidation type="list" allowBlank="1" showInputMessage="1" showErrorMessage="1" xr:uid="{00000000-0002-0000-0100-000008000000}">
          <x14:formula1>
            <xm:f>Données!$A$2:$A$5</xm:f>
          </x14:formula1>
          <xm:sqref>B12</xm:sqref>
        </x14:dataValidation>
        <x14:dataValidation type="list" allowBlank="1" showInputMessage="1" showErrorMessage="1" xr:uid="{00000000-0002-0000-0100-000009000000}">
          <x14:formula1>
            <xm:f>Données!$J$2:$J$7</xm:f>
          </x14:formula1>
          <xm:sqref>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Q70"/>
  <sheetViews>
    <sheetView topLeftCell="A13" zoomScaleNormal="100" workbookViewId="0">
      <selection activeCell="A49" sqref="A49:Q61"/>
    </sheetView>
  </sheetViews>
  <sheetFormatPr baseColWidth="10" defaultColWidth="11.42578125" defaultRowHeight="15" x14ac:dyDescent="0.25"/>
  <cols>
    <col min="1" max="1" width="29.85546875" customWidth="1"/>
    <col min="2" max="2" width="23.28515625" customWidth="1"/>
    <col min="3" max="3" width="27.7109375" customWidth="1"/>
    <col min="4" max="4" width="26" customWidth="1"/>
  </cols>
  <sheetData>
    <row r="1" spans="1:17" ht="19.5" thickBot="1" x14ac:dyDescent="0.35">
      <c r="A1" s="221" t="s">
        <v>16</v>
      </c>
      <c r="B1" s="222"/>
      <c r="C1" s="222"/>
      <c r="D1" s="222"/>
      <c r="E1" s="222"/>
      <c r="F1" s="222"/>
      <c r="G1" s="222"/>
      <c r="H1" s="222"/>
      <c r="I1" s="222"/>
      <c r="J1" s="222"/>
      <c r="K1" s="222"/>
      <c r="L1" s="222"/>
      <c r="M1" s="222"/>
      <c r="N1" s="222"/>
      <c r="O1" s="222"/>
      <c r="P1" s="222"/>
      <c r="Q1" s="223"/>
    </row>
    <row r="2" spans="1:17" x14ac:dyDescent="0.25">
      <c r="A2" s="234" t="s">
        <v>17</v>
      </c>
      <c r="B2" s="235"/>
      <c r="C2" s="235"/>
      <c r="D2" s="235"/>
      <c r="E2" s="235"/>
      <c r="F2" s="235"/>
      <c r="G2" s="235"/>
      <c r="H2" s="235"/>
      <c r="I2" s="235"/>
      <c r="J2" s="235"/>
      <c r="K2" s="235"/>
      <c r="L2" s="235"/>
      <c r="M2" s="235"/>
      <c r="N2" s="235"/>
      <c r="O2" s="235"/>
      <c r="P2" s="235"/>
      <c r="Q2" s="236"/>
    </row>
    <row r="3" spans="1:17" ht="51" customHeight="1" x14ac:dyDescent="0.25">
      <c r="A3" s="224" t="s">
        <v>18</v>
      </c>
      <c r="B3" s="225"/>
      <c r="C3" s="225"/>
      <c r="D3" s="225"/>
      <c r="E3" s="225"/>
      <c r="F3" s="225"/>
      <c r="G3" s="225"/>
      <c r="H3" s="225"/>
      <c r="I3" s="225"/>
      <c r="J3" s="225"/>
      <c r="K3" s="225"/>
      <c r="L3" s="225"/>
      <c r="M3" s="225"/>
      <c r="N3" s="225"/>
      <c r="O3" s="225"/>
      <c r="P3" s="225"/>
      <c r="Q3" s="226"/>
    </row>
    <row r="4" spans="1:17" x14ac:dyDescent="0.25">
      <c r="A4" s="227" t="s">
        <v>362</v>
      </c>
      <c r="B4" s="228"/>
      <c r="C4" s="228"/>
      <c r="D4" s="228"/>
      <c r="E4" s="228"/>
      <c r="F4" s="228"/>
      <c r="G4" s="228"/>
      <c r="H4" s="228"/>
      <c r="I4" s="228"/>
      <c r="J4" s="228"/>
      <c r="K4" s="228"/>
      <c r="L4" s="228"/>
      <c r="M4" s="228"/>
      <c r="N4" s="228"/>
      <c r="O4" s="228"/>
      <c r="P4" s="228"/>
      <c r="Q4" s="229"/>
    </row>
    <row r="5" spans="1:17" x14ac:dyDescent="0.25">
      <c r="A5" s="230"/>
      <c r="B5" s="228"/>
      <c r="C5" s="228"/>
      <c r="D5" s="228"/>
      <c r="E5" s="228"/>
      <c r="F5" s="228"/>
      <c r="G5" s="228"/>
      <c r="H5" s="228"/>
      <c r="I5" s="228"/>
      <c r="J5" s="228"/>
      <c r="K5" s="228"/>
      <c r="L5" s="228"/>
      <c r="M5" s="228"/>
      <c r="N5" s="228"/>
      <c r="O5" s="228"/>
      <c r="P5" s="228"/>
      <c r="Q5" s="229"/>
    </row>
    <row r="6" spans="1:17" x14ac:dyDescent="0.25">
      <c r="A6" s="230"/>
      <c r="B6" s="228"/>
      <c r="C6" s="228"/>
      <c r="D6" s="228"/>
      <c r="E6" s="228"/>
      <c r="F6" s="228"/>
      <c r="G6" s="228"/>
      <c r="H6" s="228"/>
      <c r="I6" s="228"/>
      <c r="J6" s="228"/>
      <c r="K6" s="228"/>
      <c r="L6" s="228"/>
      <c r="M6" s="228"/>
      <c r="N6" s="228"/>
      <c r="O6" s="228"/>
      <c r="P6" s="228"/>
      <c r="Q6" s="229"/>
    </row>
    <row r="7" spans="1:17" x14ac:dyDescent="0.25">
      <c r="A7" s="230"/>
      <c r="B7" s="228"/>
      <c r="C7" s="228"/>
      <c r="D7" s="228"/>
      <c r="E7" s="228"/>
      <c r="F7" s="228"/>
      <c r="G7" s="228"/>
      <c r="H7" s="228"/>
      <c r="I7" s="228"/>
      <c r="J7" s="228"/>
      <c r="K7" s="228"/>
      <c r="L7" s="228"/>
      <c r="M7" s="228"/>
      <c r="N7" s="228"/>
      <c r="O7" s="228"/>
      <c r="P7" s="228"/>
      <c r="Q7" s="229"/>
    </row>
    <row r="8" spans="1:17" x14ac:dyDescent="0.25">
      <c r="A8" s="230"/>
      <c r="B8" s="228"/>
      <c r="C8" s="228"/>
      <c r="D8" s="228"/>
      <c r="E8" s="228"/>
      <c r="F8" s="228"/>
      <c r="G8" s="228"/>
      <c r="H8" s="228"/>
      <c r="I8" s="228"/>
      <c r="J8" s="228"/>
      <c r="K8" s="228"/>
      <c r="L8" s="228"/>
      <c r="M8" s="228"/>
      <c r="N8" s="228"/>
      <c r="O8" s="228"/>
      <c r="P8" s="228"/>
      <c r="Q8" s="229"/>
    </row>
    <row r="9" spans="1:17" x14ac:dyDescent="0.25">
      <c r="A9" s="230"/>
      <c r="B9" s="228"/>
      <c r="C9" s="228"/>
      <c r="D9" s="228"/>
      <c r="E9" s="228"/>
      <c r="F9" s="228"/>
      <c r="G9" s="228"/>
      <c r="H9" s="228"/>
      <c r="I9" s="228"/>
      <c r="J9" s="228"/>
      <c r="K9" s="228"/>
      <c r="L9" s="228"/>
      <c r="M9" s="228"/>
      <c r="N9" s="228"/>
      <c r="O9" s="228"/>
      <c r="P9" s="228"/>
      <c r="Q9" s="229"/>
    </row>
    <row r="10" spans="1:17" x14ac:dyDescent="0.25">
      <c r="A10" s="230"/>
      <c r="B10" s="228"/>
      <c r="C10" s="228"/>
      <c r="D10" s="228"/>
      <c r="E10" s="228"/>
      <c r="F10" s="228"/>
      <c r="G10" s="228"/>
      <c r="H10" s="228"/>
      <c r="I10" s="228"/>
      <c r="J10" s="228"/>
      <c r="K10" s="228"/>
      <c r="L10" s="228"/>
      <c r="M10" s="228"/>
      <c r="N10" s="228"/>
      <c r="O10" s="228"/>
      <c r="P10" s="228"/>
      <c r="Q10" s="229"/>
    </row>
    <row r="11" spans="1:17" x14ac:dyDescent="0.25">
      <c r="A11" s="230"/>
      <c r="B11" s="228"/>
      <c r="C11" s="228"/>
      <c r="D11" s="228"/>
      <c r="E11" s="228"/>
      <c r="F11" s="228"/>
      <c r="G11" s="228"/>
      <c r="H11" s="228"/>
      <c r="I11" s="228"/>
      <c r="J11" s="228"/>
      <c r="K11" s="228"/>
      <c r="L11" s="228"/>
      <c r="M11" s="228"/>
      <c r="N11" s="228"/>
      <c r="O11" s="228"/>
      <c r="P11" s="228"/>
      <c r="Q11" s="229"/>
    </row>
    <row r="12" spans="1:17" x14ac:dyDescent="0.25">
      <c r="A12" s="230"/>
      <c r="B12" s="228"/>
      <c r="C12" s="228"/>
      <c r="D12" s="228"/>
      <c r="E12" s="228"/>
      <c r="F12" s="228"/>
      <c r="G12" s="228"/>
      <c r="H12" s="228"/>
      <c r="I12" s="228"/>
      <c r="J12" s="228"/>
      <c r="K12" s="228"/>
      <c r="L12" s="228"/>
      <c r="M12" s="228"/>
      <c r="N12" s="228"/>
      <c r="O12" s="228"/>
      <c r="P12" s="228"/>
      <c r="Q12" s="229"/>
    </row>
    <row r="13" spans="1:17" x14ac:dyDescent="0.25">
      <c r="A13" s="230"/>
      <c r="B13" s="228"/>
      <c r="C13" s="228"/>
      <c r="D13" s="228"/>
      <c r="E13" s="228"/>
      <c r="F13" s="228"/>
      <c r="G13" s="228"/>
      <c r="H13" s="228"/>
      <c r="I13" s="228"/>
      <c r="J13" s="228"/>
      <c r="K13" s="228"/>
      <c r="L13" s="228"/>
      <c r="M13" s="228"/>
      <c r="N13" s="228"/>
      <c r="O13" s="228"/>
      <c r="P13" s="228"/>
      <c r="Q13" s="229"/>
    </row>
    <row r="14" spans="1:17" x14ac:dyDescent="0.25">
      <c r="A14" s="230"/>
      <c r="B14" s="228"/>
      <c r="C14" s="228"/>
      <c r="D14" s="228"/>
      <c r="E14" s="228"/>
      <c r="F14" s="228"/>
      <c r="G14" s="228"/>
      <c r="H14" s="228"/>
      <c r="I14" s="228"/>
      <c r="J14" s="228"/>
      <c r="K14" s="228"/>
      <c r="L14" s="228"/>
      <c r="M14" s="228"/>
      <c r="N14" s="228"/>
      <c r="O14" s="228"/>
      <c r="P14" s="228"/>
      <c r="Q14" s="229"/>
    </row>
    <row r="15" spans="1:17" x14ac:dyDescent="0.25">
      <c r="A15" s="230"/>
      <c r="B15" s="228"/>
      <c r="C15" s="228"/>
      <c r="D15" s="228"/>
      <c r="E15" s="228"/>
      <c r="F15" s="228"/>
      <c r="G15" s="228"/>
      <c r="H15" s="228"/>
      <c r="I15" s="228"/>
      <c r="J15" s="228"/>
      <c r="K15" s="228"/>
      <c r="L15" s="228"/>
      <c r="M15" s="228"/>
      <c r="N15" s="228"/>
      <c r="O15" s="228"/>
      <c r="P15" s="228"/>
      <c r="Q15" s="229"/>
    </row>
    <row r="16" spans="1:17" ht="15.75" thickBot="1" x14ac:dyDescent="0.3">
      <c r="A16" s="231"/>
      <c r="B16" s="232"/>
      <c r="C16" s="232"/>
      <c r="D16" s="232"/>
      <c r="E16" s="232"/>
      <c r="F16" s="232"/>
      <c r="G16" s="232"/>
      <c r="H16" s="232"/>
      <c r="I16" s="232"/>
      <c r="J16" s="232"/>
      <c r="K16" s="232"/>
      <c r="L16" s="232"/>
      <c r="M16" s="232"/>
      <c r="N16" s="232"/>
      <c r="O16" s="232"/>
      <c r="P16" s="232"/>
      <c r="Q16" s="233"/>
    </row>
    <row r="17" spans="1:17" x14ac:dyDescent="0.25">
      <c r="A17" s="234" t="s">
        <v>19</v>
      </c>
      <c r="B17" s="235"/>
      <c r="C17" s="235"/>
      <c r="D17" s="235"/>
      <c r="E17" s="235"/>
      <c r="F17" s="235"/>
      <c r="G17" s="235"/>
      <c r="H17" s="235"/>
      <c r="I17" s="235"/>
      <c r="J17" s="235"/>
      <c r="K17" s="235"/>
      <c r="L17" s="235"/>
      <c r="M17" s="235"/>
      <c r="N17" s="235"/>
      <c r="O17" s="235"/>
      <c r="P17" s="235"/>
      <c r="Q17" s="236"/>
    </row>
    <row r="18" spans="1:17" ht="31.5" customHeight="1" x14ac:dyDescent="0.25">
      <c r="A18" s="224" t="s">
        <v>20</v>
      </c>
      <c r="B18" s="245"/>
      <c r="C18" s="245"/>
      <c r="D18" s="245"/>
      <c r="E18" s="245"/>
      <c r="F18" s="245"/>
      <c r="G18" s="245"/>
      <c r="H18" s="245"/>
      <c r="I18" s="245"/>
      <c r="J18" s="245"/>
      <c r="K18" s="245"/>
      <c r="L18" s="245"/>
      <c r="M18" s="245"/>
      <c r="N18" s="245"/>
      <c r="O18" s="245"/>
      <c r="P18" s="245"/>
      <c r="Q18" s="246"/>
    </row>
    <row r="19" spans="1:17" x14ac:dyDescent="0.25">
      <c r="A19" s="250" t="s">
        <v>366</v>
      </c>
      <c r="B19" s="251"/>
      <c r="C19" s="251"/>
      <c r="D19" s="251"/>
      <c r="E19" s="251"/>
      <c r="F19" s="251"/>
      <c r="G19" s="251"/>
      <c r="H19" s="251"/>
      <c r="I19" s="251"/>
      <c r="J19" s="251"/>
      <c r="K19" s="251"/>
      <c r="L19" s="251"/>
      <c r="M19" s="251"/>
      <c r="N19" s="251"/>
      <c r="O19" s="251"/>
      <c r="P19" s="251"/>
      <c r="Q19" s="252"/>
    </row>
    <row r="20" spans="1:17" x14ac:dyDescent="0.25">
      <c r="A20" s="250"/>
      <c r="B20" s="251"/>
      <c r="C20" s="251"/>
      <c r="D20" s="251"/>
      <c r="E20" s="251"/>
      <c r="F20" s="251"/>
      <c r="G20" s="251"/>
      <c r="H20" s="251"/>
      <c r="I20" s="251"/>
      <c r="J20" s="251"/>
      <c r="K20" s="251"/>
      <c r="L20" s="251"/>
      <c r="M20" s="251"/>
      <c r="N20" s="251"/>
      <c r="O20" s="251"/>
      <c r="P20" s="251"/>
      <c r="Q20" s="252"/>
    </row>
    <row r="21" spans="1:17" x14ac:dyDescent="0.25">
      <c r="A21" s="250"/>
      <c r="B21" s="251"/>
      <c r="C21" s="251"/>
      <c r="D21" s="251"/>
      <c r="E21" s="251"/>
      <c r="F21" s="251"/>
      <c r="G21" s="251"/>
      <c r="H21" s="251"/>
      <c r="I21" s="251"/>
      <c r="J21" s="251"/>
      <c r="K21" s="251"/>
      <c r="L21" s="251"/>
      <c r="M21" s="251"/>
      <c r="N21" s="251"/>
      <c r="O21" s="251"/>
      <c r="P21" s="251"/>
      <c r="Q21" s="252"/>
    </row>
    <row r="22" spans="1:17" x14ac:dyDescent="0.25">
      <c r="A22" s="250"/>
      <c r="B22" s="251"/>
      <c r="C22" s="251"/>
      <c r="D22" s="251"/>
      <c r="E22" s="251"/>
      <c r="F22" s="251"/>
      <c r="G22" s="251"/>
      <c r="H22" s="251"/>
      <c r="I22" s="251"/>
      <c r="J22" s="251"/>
      <c r="K22" s="251"/>
      <c r="L22" s="251"/>
      <c r="M22" s="251"/>
      <c r="N22" s="251"/>
      <c r="O22" s="251"/>
      <c r="P22" s="251"/>
      <c r="Q22" s="252"/>
    </row>
    <row r="23" spans="1:17" x14ac:dyDescent="0.25">
      <c r="A23" s="250"/>
      <c r="B23" s="251"/>
      <c r="C23" s="251"/>
      <c r="D23" s="251"/>
      <c r="E23" s="251"/>
      <c r="F23" s="251"/>
      <c r="G23" s="251"/>
      <c r="H23" s="251"/>
      <c r="I23" s="251"/>
      <c r="J23" s="251"/>
      <c r="K23" s="251"/>
      <c r="L23" s="251"/>
      <c r="M23" s="251"/>
      <c r="N23" s="251"/>
      <c r="O23" s="251"/>
      <c r="P23" s="251"/>
      <c r="Q23" s="252"/>
    </row>
    <row r="24" spans="1:17" x14ac:dyDescent="0.25">
      <c r="A24" s="250"/>
      <c r="B24" s="251"/>
      <c r="C24" s="251"/>
      <c r="D24" s="251"/>
      <c r="E24" s="251"/>
      <c r="F24" s="251"/>
      <c r="G24" s="251"/>
      <c r="H24" s="251"/>
      <c r="I24" s="251"/>
      <c r="J24" s="251"/>
      <c r="K24" s="251"/>
      <c r="L24" s="251"/>
      <c r="M24" s="251"/>
      <c r="N24" s="251"/>
      <c r="O24" s="251"/>
      <c r="P24" s="251"/>
      <c r="Q24" s="252"/>
    </row>
    <row r="25" spans="1:17" x14ac:dyDescent="0.25">
      <c r="A25" s="250"/>
      <c r="B25" s="251"/>
      <c r="C25" s="251"/>
      <c r="D25" s="251"/>
      <c r="E25" s="251"/>
      <c r="F25" s="251"/>
      <c r="G25" s="251"/>
      <c r="H25" s="251"/>
      <c r="I25" s="251"/>
      <c r="J25" s="251"/>
      <c r="K25" s="251"/>
      <c r="L25" s="251"/>
      <c r="M25" s="251"/>
      <c r="N25" s="251"/>
      <c r="O25" s="251"/>
      <c r="P25" s="251"/>
      <c r="Q25" s="252"/>
    </row>
    <row r="26" spans="1:17" x14ac:dyDescent="0.25">
      <c r="A26" s="250"/>
      <c r="B26" s="251"/>
      <c r="C26" s="251"/>
      <c r="D26" s="251"/>
      <c r="E26" s="251"/>
      <c r="F26" s="251"/>
      <c r="G26" s="251"/>
      <c r="H26" s="251"/>
      <c r="I26" s="251"/>
      <c r="J26" s="251"/>
      <c r="K26" s="251"/>
      <c r="L26" s="251"/>
      <c r="M26" s="251"/>
      <c r="N26" s="251"/>
      <c r="O26" s="251"/>
      <c r="P26" s="251"/>
      <c r="Q26" s="252"/>
    </row>
    <row r="27" spans="1:17" x14ac:dyDescent="0.25">
      <c r="A27" s="250"/>
      <c r="B27" s="251"/>
      <c r="C27" s="251"/>
      <c r="D27" s="251"/>
      <c r="E27" s="251"/>
      <c r="F27" s="251"/>
      <c r="G27" s="251"/>
      <c r="H27" s="251"/>
      <c r="I27" s="251"/>
      <c r="J27" s="251"/>
      <c r="K27" s="251"/>
      <c r="L27" s="251"/>
      <c r="M27" s="251"/>
      <c r="N27" s="251"/>
      <c r="O27" s="251"/>
      <c r="P27" s="251"/>
      <c r="Q27" s="252"/>
    </row>
    <row r="28" spans="1:17" x14ac:dyDescent="0.25">
      <c r="A28" s="250"/>
      <c r="B28" s="251"/>
      <c r="C28" s="251"/>
      <c r="D28" s="251"/>
      <c r="E28" s="251"/>
      <c r="F28" s="251"/>
      <c r="G28" s="251"/>
      <c r="H28" s="251"/>
      <c r="I28" s="251"/>
      <c r="J28" s="251"/>
      <c r="K28" s="251"/>
      <c r="L28" s="251"/>
      <c r="M28" s="251"/>
      <c r="N28" s="251"/>
      <c r="O28" s="251"/>
      <c r="P28" s="251"/>
      <c r="Q28" s="252"/>
    </row>
    <row r="29" spans="1:17" x14ac:dyDescent="0.25">
      <c r="A29" s="250"/>
      <c r="B29" s="251"/>
      <c r="C29" s="251"/>
      <c r="D29" s="251"/>
      <c r="E29" s="251"/>
      <c r="F29" s="251"/>
      <c r="G29" s="251"/>
      <c r="H29" s="251"/>
      <c r="I29" s="251"/>
      <c r="J29" s="251"/>
      <c r="K29" s="251"/>
      <c r="L29" s="251"/>
      <c r="M29" s="251"/>
      <c r="N29" s="251"/>
      <c r="O29" s="251"/>
      <c r="P29" s="251"/>
      <c r="Q29" s="252"/>
    </row>
    <row r="30" spans="1:17" x14ac:dyDescent="0.25">
      <c r="A30" s="250"/>
      <c r="B30" s="251"/>
      <c r="C30" s="251"/>
      <c r="D30" s="251"/>
      <c r="E30" s="251"/>
      <c r="F30" s="251"/>
      <c r="G30" s="251"/>
      <c r="H30" s="251"/>
      <c r="I30" s="251"/>
      <c r="J30" s="251"/>
      <c r="K30" s="251"/>
      <c r="L30" s="251"/>
      <c r="M30" s="251"/>
      <c r="N30" s="251"/>
      <c r="O30" s="251"/>
      <c r="P30" s="251"/>
      <c r="Q30" s="252"/>
    </row>
    <row r="31" spans="1:17" ht="15.75" thickBot="1" x14ac:dyDescent="0.3">
      <c r="A31" s="253"/>
      <c r="B31" s="254"/>
      <c r="C31" s="254"/>
      <c r="D31" s="254"/>
      <c r="E31" s="254"/>
      <c r="F31" s="254"/>
      <c r="G31" s="254"/>
      <c r="H31" s="254"/>
      <c r="I31" s="254"/>
      <c r="J31" s="254"/>
      <c r="K31" s="254"/>
      <c r="L31" s="254"/>
      <c r="M31" s="254"/>
      <c r="N31" s="254"/>
      <c r="O31" s="254"/>
      <c r="P31" s="254"/>
      <c r="Q31" s="255"/>
    </row>
    <row r="32" spans="1:17" x14ac:dyDescent="0.25">
      <c r="A32" s="234" t="s">
        <v>21</v>
      </c>
      <c r="B32" s="235"/>
      <c r="C32" s="235"/>
      <c r="D32" s="235"/>
      <c r="E32" s="235"/>
      <c r="F32" s="235"/>
      <c r="G32" s="235"/>
      <c r="H32" s="235"/>
      <c r="I32" s="235"/>
      <c r="J32" s="235"/>
      <c r="K32" s="235"/>
      <c r="L32" s="235"/>
      <c r="M32" s="235"/>
      <c r="N32" s="235"/>
      <c r="O32" s="235"/>
      <c r="P32" s="235"/>
      <c r="Q32" s="236"/>
    </row>
    <row r="33" spans="1:17" ht="20.25" customHeight="1" x14ac:dyDescent="0.25">
      <c r="A33" s="224" t="s">
        <v>22</v>
      </c>
      <c r="B33" s="225"/>
      <c r="C33" s="225"/>
      <c r="D33" s="225"/>
      <c r="E33" s="225"/>
      <c r="F33" s="225"/>
      <c r="G33" s="225"/>
      <c r="H33" s="225"/>
      <c r="I33" s="225"/>
      <c r="J33" s="225"/>
      <c r="K33" s="225"/>
      <c r="L33" s="225"/>
      <c r="M33" s="225"/>
      <c r="N33" s="225"/>
      <c r="O33" s="225"/>
      <c r="P33" s="225"/>
      <c r="Q33" s="226"/>
    </row>
    <row r="34" spans="1:17" x14ac:dyDescent="0.25">
      <c r="A34" s="227" t="s">
        <v>367</v>
      </c>
      <c r="B34" s="228"/>
      <c r="C34" s="228"/>
      <c r="D34" s="228"/>
      <c r="E34" s="228"/>
      <c r="F34" s="228"/>
      <c r="G34" s="228"/>
      <c r="H34" s="228"/>
      <c r="I34" s="228"/>
      <c r="J34" s="228"/>
      <c r="K34" s="228"/>
      <c r="L34" s="228"/>
      <c r="M34" s="228"/>
      <c r="N34" s="228"/>
      <c r="O34" s="228"/>
      <c r="P34" s="228"/>
      <c r="Q34" s="229"/>
    </row>
    <row r="35" spans="1:17" x14ac:dyDescent="0.25">
      <c r="A35" s="230"/>
      <c r="B35" s="228"/>
      <c r="C35" s="228"/>
      <c r="D35" s="228"/>
      <c r="E35" s="228"/>
      <c r="F35" s="228"/>
      <c r="G35" s="228"/>
      <c r="H35" s="228"/>
      <c r="I35" s="228"/>
      <c r="J35" s="228"/>
      <c r="K35" s="228"/>
      <c r="L35" s="228"/>
      <c r="M35" s="228"/>
      <c r="N35" s="228"/>
      <c r="O35" s="228"/>
      <c r="P35" s="228"/>
      <c r="Q35" s="229"/>
    </row>
    <row r="36" spans="1:17" x14ac:dyDescent="0.25">
      <c r="A36" s="230"/>
      <c r="B36" s="228"/>
      <c r="C36" s="228"/>
      <c r="D36" s="228"/>
      <c r="E36" s="228"/>
      <c r="F36" s="228"/>
      <c r="G36" s="228"/>
      <c r="H36" s="228"/>
      <c r="I36" s="228"/>
      <c r="J36" s="228"/>
      <c r="K36" s="228"/>
      <c r="L36" s="228"/>
      <c r="M36" s="228"/>
      <c r="N36" s="228"/>
      <c r="O36" s="228"/>
      <c r="P36" s="228"/>
      <c r="Q36" s="229"/>
    </row>
    <row r="37" spans="1:17" x14ac:dyDescent="0.25">
      <c r="A37" s="230"/>
      <c r="B37" s="228"/>
      <c r="C37" s="228"/>
      <c r="D37" s="228"/>
      <c r="E37" s="228"/>
      <c r="F37" s="228"/>
      <c r="G37" s="228"/>
      <c r="H37" s="228"/>
      <c r="I37" s="228"/>
      <c r="J37" s="228"/>
      <c r="K37" s="228"/>
      <c r="L37" s="228"/>
      <c r="M37" s="228"/>
      <c r="N37" s="228"/>
      <c r="O37" s="228"/>
      <c r="P37" s="228"/>
      <c r="Q37" s="229"/>
    </row>
    <row r="38" spans="1:17" x14ac:dyDescent="0.25">
      <c r="A38" s="230"/>
      <c r="B38" s="228"/>
      <c r="C38" s="228"/>
      <c r="D38" s="228"/>
      <c r="E38" s="228"/>
      <c r="F38" s="228"/>
      <c r="G38" s="228"/>
      <c r="H38" s="228"/>
      <c r="I38" s="228"/>
      <c r="J38" s="228"/>
      <c r="K38" s="228"/>
      <c r="L38" s="228"/>
      <c r="M38" s="228"/>
      <c r="N38" s="228"/>
      <c r="O38" s="228"/>
      <c r="P38" s="228"/>
      <c r="Q38" s="229"/>
    </row>
    <row r="39" spans="1:17" x14ac:dyDescent="0.25">
      <c r="A39" s="230"/>
      <c r="B39" s="228"/>
      <c r="C39" s="228"/>
      <c r="D39" s="228"/>
      <c r="E39" s="228"/>
      <c r="F39" s="228"/>
      <c r="G39" s="228"/>
      <c r="H39" s="228"/>
      <c r="I39" s="228"/>
      <c r="J39" s="228"/>
      <c r="K39" s="228"/>
      <c r="L39" s="228"/>
      <c r="M39" s="228"/>
      <c r="N39" s="228"/>
      <c r="O39" s="228"/>
      <c r="P39" s="228"/>
      <c r="Q39" s="229"/>
    </row>
    <row r="40" spans="1:17" x14ac:dyDescent="0.25">
      <c r="A40" s="230"/>
      <c r="B40" s="228"/>
      <c r="C40" s="228"/>
      <c r="D40" s="228"/>
      <c r="E40" s="228"/>
      <c r="F40" s="228"/>
      <c r="G40" s="228"/>
      <c r="H40" s="228"/>
      <c r="I40" s="228"/>
      <c r="J40" s="228"/>
      <c r="K40" s="228"/>
      <c r="L40" s="228"/>
      <c r="M40" s="228"/>
      <c r="N40" s="228"/>
      <c r="O40" s="228"/>
      <c r="P40" s="228"/>
      <c r="Q40" s="229"/>
    </row>
    <row r="41" spans="1:17" x14ac:dyDescent="0.25">
      <c r="A41" s="230"/>
      <c r="B41" s="228"/>
      <c r="C41" s="228"/>
      <c r="D41" s="228"/>
      <c r="E41" s="228"/>
      <c r="F41" s="228"/>
      <c r="G41" s="228"/>
      <c r="H41" s="228"/>
      <c r="I41" s="228"/>
      <c r="J41" s="228"/>
      <c r="K41" s="228"/>
      <c r="L41" s="228"/>
      <c r="M41" s="228"/>
      <c r="N41" s="228"/>
      <c r="O41" s="228"/>
      <c r="P41" s="228"/>
      <c r="Q41" s="229"/>
    </row>
    <row r="42" spans="1:17" x14ac:dyDescent="0.25">
      <c r="A42" s="230"/>
      <c r="B42" s="228"/>
      <c r="C42" s="228"/>
      <c r="D42" s="228"/>
      <c r="E42" s="228"/>
      <c r="F42" s="228"/>
      <c r="G42" s="228"/>
      <c r="H42" s="228"/>
      <c r="I42" s="228"/>
      <c r="J42" s="228"/>
      <c r="K42" s="228"/>
      <c r="L42" s="228"/>
      <c r="M42" s="228"/>
      <c r="N42" s="228"/>
      <c r="O42" s="228"/>
      <c r="P42" s="228"/>
      <c r="Q42" s="229"/>
    </row>
    <row r="43" spans="1:17" x14ac:dyDescent="0.25">
      <c r="A43" s="230"/>
      <c r="B43" s="228"/>
      <c r="C43" s="228"/>
      <c r="D43" s="228"/>
      <c r="E43" s="228"/>
      <c r="F43" s="228"/>
      <c r="G43" s="228"/>
      <c r="H43" s="228"/>
      <c r="I43" s="228"/>
      <c r="J43" s="228"/>
      <c r="K43" s="228"/>
      <c r="L43" s="228"/>
      <c r="M43" s="228"/>
      <c r="N43" s="228"/>
      <c r="O43" s="228"/>
      <c r="P43" s="228"/>
      <c r="Q43" s="229"/>
    </row>
    <row r="44" spans="1:17" x14ac:dyDescent="0.25">
      <c r="A44" s="230"/>
      <c r="B44" s="228"/>
      <c r="C44" s="228"/>
      <c r="D44" s="228"/>
      <c r="E44" s="228"/>
      <c r="F44" s="228"/>
      <c r="G44" s="228"/>
      <c r="H44" s="228"/>
      <c r="I44" s="228"/>
      <c r="J44" s="228"/>
      <c r="K44" s="228"/>
      <c r="L44" s="228"/>
      <c r="M44" s="228"/>
      <c r="N44" s="228"/>
      <c r="O44" s="228"/>
      <c r="P44" s="228"/>
      <c r="Q44" s="229"/>
    </row>
    <row r="45" spans="1:17" x14ac:dyDescent="0.25">
      <c r="A45" s="230"/>
      <c r="B45" s="228"/>
      <c r="C45" s="228"/>
      <c r="D45" s="228"/>
      <c r="E45" s="228"/>
      <c r="F45" s="228"/>
      <c r="G45" s="228"/>
      <c r="H45" s="228"/>
      <c r="I45" s="228"/>
      <c r="J45" s="228"/>
      <c r="K45" s="228"/>
      <c r="L45" s="228"/>
      <c r="M45" s="228"/>
      <c r="N45" s="228"/>
      <c r="O45" s="228"/>
      <c r="P45" s="228"/>
      <c r="Q45" s="229"/>
    </row>
    <row r="46" spans="1:17" ht="15.75" thickBot="1" x14ac:dyDescent="0.3">
      <c r="A46" s="231"/>
      <c r="B46" s="232"/>
      <c r="C46" s="232"/>
      <c r="D46" s="232"/>
      <c r="E46" s="232"/>
      <c r="F46" s="232"/>
      <c r="G46" s="232"/>
      <c r="H46" s="232"/>
      <c r="I46" s="232"/>
      <c r="J46" s="232"/>
      <c r="K46" s="232"/>
      <c r="L46" s="232"/>
      <c r="M46" s="232"/>
      <c r="N46" s="232"/>
      <c r="O46" s="232"/>
      <c r="P46" s="232"/>
      <c r="Q46" s="233"/>
    </row>
    <row r="47" spans="1:17" s="17" customFormat="1" ht="15" customHeight="1" x14ac:dyDescent="0.25">
      <c r="A47" s="247" t="s">
        <v>23</v>
      </c>
      <c r="B47" s="248"/>
      <c r="C47" s="248"/>
      <c r="D47" s="248"/>
      <c r="E47" s="248"/>
      <c r="F47" s="248"/>
      <c r="G47" s="248"/>
      <c r="H47" s="248"/>
      <c r="I47" s="248"/>
      <c r="J47" s="248"/>
      <c r="K47" s="248"/>
      <c r="L47" s="248"/>
      <c r="M47" s="248"/>
      <c r="N47" s="248"/>
      <c r="O47" s="248"/>
      <c r="P47" s="248"/>
      <c r="Q47" s="249"/>
    </row>
    <row r="48" spans="1:17" s="17" customFormat="1" ht="20.25" customHeight="1" x14ac:dyDescent="0.25">
      <c r="A48" s="224" t="s">
        <v>24</v>
      </c>
      <c r="B48" s="225"/>
      <c r="C48" s="225"/>
      <c r="D48" s="225"/>
      <c r="E48" s="225"/>
      <c r="F48" s="225"/>
      <c r="G48" s="225"/>
      <c r="H48" s="225"/>
      <c r="I48" s="225"/>
      <c r="J48" s="225"/>
      <c r="K48" s="225"/>
      <c r="L48" s="225"/>
      <c r="M48" s="225"/>
      <c r="N48" s="225"/>
      <c r="O48" s="225"/>
      <c r="P48" s="225"/>
      <c r="Q48" s="226"/>
    </row>
    <row r="49" spans="1:17" ht="16.5" customHeight="1" x14ac:dyDescent="0.25">
      <c r="A49" s="227" t="s">
        <v>391</v>
      </c>
      <c r="B49" s="240"/>
      <c r="C49" s="240"/>
      <c r="D49" s="240"/>
      <c r="E49" s="240"/>
      <c r="F49" s="240"/>
      <c r="G49" s="240"/>
      <c r="H49" s="240"/>
      <c r="I49" s="240"/>
      <c r="J49" s="240"/>
      <c r="K49" s="240"/>
      <c r="L49" s="240"/>
      <c r="M49" s="240"/>
      <c r="N49" s="240"/>
      <c r="O49" s="240"/>
      <c r="P49" s="240"/>
      <c r="Q49" s="241"/>
    </row>
    <row r="50" spans="1:17" x14ac:dyDescent="0.25">
      <c r="A50" s="227"/>
      <c r="B50" s="240"/>
      <c r="C50" s="240"/>
      <c r="D50" s="240"/>
      <c r="E50" s="240"/>
      <c r="F50" s="240"/>
      <c r="G50" s="240"/>
      <c r="H50" s="240"/>
      <c r="I50" s="240"/>
      <c r="J50" s="240"/>
      <c r="K50" s="240"/>
      <c r="L50" s="240"/>
      <c r="M50" s="240"/>
      <c r="N50" s="240"/>
      <c r="O50" s="240"/>
      <c r="P50" s="240"/>
      <c r="Q50" s="241"/>
    </row>
    <row r="51" spans="1:17" x14ac:dyDescent="0.25">
      <c r="A51" s="227"/>
      <c r="B51" s="240"/>
      <c r="C51" s="240"/>
      <c r="D51" s="240"/>
      <c r="E51" s="240"/>
      <c r="F51" s="240"/>
      <c r="G51" s="240"/>
      <c r="H51" s="240"/>
      <c r="I51" s="240"/>
      <c r="J51" s="240"/>
      <c r="K51" s="240"/>
      <c r="L51" s="240"/>
      <c r="M51" s="240"/>
      <c r="N51" s="240"/>
      <c r="O51" s="240"/>
      <c r="P51" s="240"/>
      <c r="Q51" s="241"/>
    </row>
    <row r="52" spans="1:17" x14ac:dyDescent="0.25">
      <c r="A52" s="227"/>
      <c r="B52" s="240"/>
      <c r="C52" s="240"/>
      <c r="D52" s="240"/>
      <c r="E52" s="240"/>
      <c r="F52" s="240"/>
      <c r="G52" s="240"/>
      <c r="H52" s="240"/>
      <c r="I52" s="240"/>
      <c r="J52" s="240"/>
      <c r="K52" s="240"/>
      <c r="L52" s="240"/>
      <c r="M52" s="240"/>
      <c r="N52" s="240"/>
      <c r="O52" s="240"/>
      <c r="P52" s="240"/>
      <c r="Q52" s="241"/>
    </row>
    <row r="53" spans="1:17" x14ac:dyDescent="0.25">
      <c r="A53" s="227"/>
      <c r="B53" s="240"/>
      <c r="C53" s="240"/>
      <c r="D53" s="240"/>
      <c r="E53" s="240"/>
      <c r="F53" s="240"/>
      <c r="G53" s="240"/>
      <c r="H53" s="240"/>
      <c r="I53" s="240"/>
      <c r="J53" s="240"/>
      <c r="K53" s="240"/>
      <c r="L53" s="240"/>
      <c r="M53" s="240"/>
      <c r="N53" s="240"/>
      <c r="O53" s="240"/>
      <c r="P53" s="240"/>
      <c r="Q53" s="241"/>
    </row>
    <row r="54" spans="1:17" x14ac:dyDescent="0.25">
      <c r="A54" s="227"/>
      <c r="B54" s="240"/>
      <c r="C54" s="240"/>
      <c r="D54" s="240"/>
      <c r="E54" s="240"/>
      <c r="F54" s="240"/>
      <c r="G54" s="240"/>
      <c r="H54" s="240"/>
      <c r="I54" s="240"/>
      <c r="J54" s="240"/>
      <c r="K54" s="240"/>
      <c r="L54" s="240"/>
      <c r="M54" s="240"/>
      <c r="N54" s="240"/>
      <c r="O54" s="240"/>
      <c r="P54" s="240"/>
      <c r="Q54" s="241"/>
    </row>
    <row r="55" spans="1:17" x14ac:dyDescent="0.25">
      <c r="A55" s="227"/>
      <c r="B55" s="240"/>
      <c r="C55" s="240"/>
      <c r="D55" s="240"/>
      <c r="E55" s="240"/>
      <c r="F55" s="240"/>
      <c r="G55" s="240"/>
      <c r="H55" s="240"/>
      <c r="I55" s="240"/>
      <c r="J55" s="240"/>
      <c r="K55" s="240"/>
      <c r="L55" s="240"/>
      <c r="M55" s="240"/>
      <c r="N55" s="240"/>
      <c r="O55" s="240"/>
      <c r="P55" s="240"/>
      <c r="Q55" s="241"/>
    </row>
    <row r="56" spans="1:17" x14ac:dyDescent="0.25">
      <c r="A56" s="227"/>
      <c r="B56" s="240"/>
      <c r="C56" s="240"/>
      <c r="D56" s="240"/>
      <c r="E56" s="240"/>
      <c r="F56" s="240"/>
      <c r="G56" s="240"/>
      <c r="H56" s="240"/>
      <c r="I56" s="240"/>
      <c r="J56" s="240"/>
      <c r="K56" s="240"/>
      <c r="L56" s="240"/>
      <c r="M56" s="240"/>
      <c r="N56" s="240"/>
      <c r="O56" s="240"/>
      <c r="P56" s="240"/>
      <c r="Q56" s="241"/>
    </row>
    <row r="57" spans="1:17" x14ac:dyDescent="0.25">
      <c r="A57" s="227"/>
      <c r="B57" s="240"/>
      <c r="C57" s="240"/>
      <c r="D57" s="240"/>
      <c r="E57" s="240"/>
      <c r="F57" s="240"/>
      <c r="G57" s="240"/>
      <c r="H57" s="240"/>
      <c r="I57" s="240"/>
      <c r="J57" s="240"/>
      <c r="K57" s="240"/>
      <c r="L57" s="240"/>
      <c r="M57" s="240"/>
      <c r="N57" s="240"/>
      <c r="O57" s="240"/>
      <c r="P57" s="240"/>
      <c r="Q57" s="241"/>
    </row>
    <row r="58" spans="1:17" x14ac:dyDescent="0.25">
      <c r="A58" s="227"/>
      <c r="B58" s="240"/>
      <c r="C58" s="240"/>
      <c r="D58" s="240"/>
      <c r="E58" s="240"/>
      <c r="F58" s="240"/>
      <c r="G58" s="240"/>
      <c r="H58" s="240"/>
      <c r="I58" s="240"/>
      <c r="J58" s="240"/>
      <c r="K58" s="240"/>
      <c r="L58" s="240"/>
      <c r="M58" s="240"/>
      <c r="N58" s="240"/>
      <c r="O58" s="240"/>
      <c r="P58" s="240"/>
      <c r="Q58" s="241"/>
    </row>
    <row r="59" spans="1:17" x14ac:dyDescent="0.25">
      <c r="A59" s="227"/>
      <c r="B59" s="240"/>
      <c r="C59" s="240"/>
      <c r="D59" s="240"/>
      <c r="E59" s="240"/>
      <c r="F59" s="240"/>
      <c r="G59" s="240"/>
      <c r="H59" s="240"/>
      <c r="I59" s="240"/>
      <c r="J59" s="240"/>
      <c r="K59" s="240"/>
      <c r="L59" s="240"/>
      <c r="M59" s="240"/>
      <c r="N59" s="240"/>
      <c r="O59" s="240"/>
      <c r="P59" s="240"/>
      <c r="Q59" s="241"/>
    </row>
    <row r="60" spans="1:17" x14ac:dyDescent="0.25">
      <c r="A60" s="227"/>
      <c r="B60" s="240"/>
      <c r="C60" s="240"/>
      <c r="D60" s="240"/>
      <c r="E60" s="240"/>
      <c r="F60" s="240"/>
      <c r="G60" s="240"/>
      <c r="H60" s="240"/>
      <c r="I60" s="240"/>
      <c r="J60" s="240"/>
      <c r="K60" s="240"/>
      <c r="L60" s="240"/>
      <c r="M60" s="240"/>
      <c r="N60" s="240"/>
      <c r="O60" s="240"/>
      <c r="P60" s="240"/>
      <c r="Q60" s="241"/>
    </row>
    <row r="61" spans="1:17" ht="15.75" thickBot="1" x14ac:dyDescent="0.3">
      <c r="A61" s="242"/>
      <c r="B61" s="243"/>
      <c r="C61" s="243"/>
      <c r="D61" s="243"/>
      <c r="E61" s="243"/>
      <c r="F61" s="243"/>
      <c r="G61" s="243"/>
      <c r="H61" s="243"/>
      <c r="I61" s="243"/>
      <c r="J61" s="243"/>
      <c r="K61" s="243"/>
      <c r="L61" s="243"/>
      <c r="M61" s="243"/>
      <c r="N61" s="243"/>
      <c r="O61" s="243"/>
      <c r="P61" s="243"/>
      <c r="Q61" s="244"/>
    </row>
    <row r="62" spans="1:17" x14ac:dyDescent="0.25">
      <c r="A62" s="234" t="s">
        <v>25</v>
      </c>
      <c r="B62" s="235"/>
      <c r="C62" s="235"/>
      <c r="D62" s="235"/>
      <c r="E62" s="235"/>
      <c r="F62" s="235"/>
      <c r="G62" s="235"/>
      <c r="H62" s="235"/>
      <c r="I62" s="235"/>
      <c r="J62" s="235"/>
      <c r="K62" s="235"/>
      <c r="L62" s="235"/>
      <c r="M62" s="235"/>
      <c r="N62" s="235"/>
      <c r="O62" s="235"/>
      <c r="P62" s="235"/>
      <c r="Q62" s="236"/>
    </row>
    <row r="63" spans="1:17" ht="15" customHeight="1" x14ac:dyDescent="0.25">
      <c r="A63" s="237" t="s">
        <v>26</v>
      </c>
      <c r="B63" s="238"/>
      <c r="C63" s="238"/>
      <c r="D63" s="238"/>
      <c r="E63" s="238"/>
      <c r="F63" s="238"/>
      <c r="G63" s="238"/>
      <c r="H63" s="238"/>
      <c r="I63" s="238"/>
      <c r="J63" s="238"/>
      <c r="K63" s="238"/>
      <c r="L63" s="238"/>
      <c r="M63" s="238"/>
      <c r="N63" s="238"/>
      <c r="O63" s="238"/>
      <c r="P63" s="238"/>
      <c r="Q63" s="239"/>
    </row>
    <row r="64" spans="1:17" ht="45" x14ac:dyDescent="0.25">
      <c r="A64" s="36"/>
      <c r="B64" s="74" t="s">
        <v>27</v>
      </c>
      <c r="C64" s="74" t="s">
        <v>28</v>
      </c>
      <c r="D64" s="74" t="s">
        <v>29</v>
      </c>
      <c r="E64" s="37"/>
      <c r="F64" s="37"/>
      <c r="G64" s="37"/>
      <c r="H64" s="38"/>
      <c r="I64" s="38"/>
      <c r="J64" s="38"/>
      <c r="K64" s="38"/>
      <c r="L64" s="38"/>
      <c r="M64" s="38"/>
      <c r="N64" s="38"/>
      <c r="O64" s="38"/>
      <c r="P64" s="38"/>
      <c r="Q64" s="39"/>
    </row>
    <row r="65" spans="1:17" x14ac:dyDescent="0.25">
      <c r="A65" s="36" t="s">
        <v>30</v>
      </c>
      <c r="B65" s="36"/>
      <c r="C65" s="185"/>
      <c r="D65" s="36"/>
      <c r="E65" s="38"/>
      <c r="F65" s="38"/>
      <c r="G65" s="38"/>
      <c r="H65" s="38"/>
      <c r="I65" s="38"/>
      <c r="J65" s="38"/>
      <c r="K65" s="38"/>
      <c r="L65" s="38"/>
      <c r="M65" s="38"/>
      <c r="N65" s="38"/>
      <c r="O65" s="38"/>
      <c r="P65" s="38"/>
      <c r="Q65" s="39"/>
    </row>
    <row r="66" spans="1:17" x14ac:dyDescent="0.25">
      <c r="A66" s="36" t="s">
        <v>31</v>
      </c>
      <c r="B66" s="36"/>
      <c r="C66" s="185"/>
      <c r="D66" s="36"/>
      <c r="E66" s="38"/>
      <c r="F66" s="38"/>
      <c r="G66" s="38"/>
      <c r="H66" s="38"/>
      <c r="I66" s="38"/>
      <c r="J66" s="38"/>
      <c r="K66" s="38"/>
      <c r="L66" s="38"/>
      <c r="M66" s="38"/>
      <c r="N66" s="38"/>
      <c r="O66" s="38"/>
      <c r="P66" s="38"/>
      <c r="Q66" s="39"/>
    </row>
    <row r="67" spans="1:17" x14ac:dyDescent="0.25">
      <c r="A67" s="36" t="s">
        <v>32</v>
      </c>
      <c r="B67" s="36"/>
      <c r="C67" s="185"/>
      <c r="D67" s="36"/>
      <c r="E67" s="38"/>
      <c r="F67" s="38"/>
      <c r="G67" s="38"/>
      <c r="H67" s="38"/>
      <c r="I67" s="38"/>
      <c r="J67" s="38"/>
      <c r="K67" s="38"/>
      <c r="L67" s="38"/>
      <c r="M67" s="38"/>
      <c r="N67" s="38"/>
      <c r="O67" s="38"/>
      <c r="P67" s="38"/>
      <c r="Q67" s="39"/>
    </row>
    <row r="68" spans="1:17" x14ac:dyDescent="0.25">
      <c r="A68" s="36" t="s">
        <v>33</v>
      </c>
      <c r="B68" s="36"/>
      <c r="C68" s="185"/>
      <c r="D68" s="36"/>
      <c r="E68" s="38"/>
      <c r="F68" s="38"/>
      <c r="G68" s="38"/>
      <c r="H68" s="38"/>
      <c r="I68" s="38"/>
      <c r="J68" s="38"/>
      <c r="K68" s="38"/>
      <c r="L68" s="38"/>
      <c r="M68" s="38"/>
      <c r="N68" s="38"/>
      <c r="O68" s="38"/>
      <c r="P68" s="38"/>
      <c r="Q68" s="39"/>
    </row>
    <row r="69" spans="1:17" x14ac:dyDescent="0.25">
      <c r="A69" s="36" t="s">
        <v>34</v>
      </c>
      <c r="B69" s="36"/>
      <c r="C69" s="185"/>
      <c r="D69" s="36"/>
      <c r="E69" s="38"/>
      <c r="F69" s="38"/>
      <c r="G69" s="38"/>
      <c r="H69" s="38"/>
      <c r="I69" s="38"/>
      <c r="J69" s="38"/>
      <c r="K69" s="38"/>
      <c r="L69" s="38"/>
      <c r="M69" s="38"/>
      <c r="N69" s="38"/>
      <c r="O69" s="38"/>
      <c r="P69" s="38"/>
      <c r="Q69" s="39"/>
    </row>
    <row r="70" spans="1:17" x14ac:dyDescent="0.25">
      <c r="A70" s="36" t="s">
        <v>35</v>
      </c>
      <c r="B70" s="25"/>
      <c r="C70" s="186">
        <f>SUM(C65:C69)</f>
        <v>0</v>
      </c>
      <c r="D70" s="25"/>
    </row>
  </sheetData>
  <mergeCells count="15">
    <mergeCell ref="A62:Q62"/>
    <mergeCell ref="A63:Q63"/>
    <mergeCell ref="A48:Q48"/>
    <mergeCell ref="A49:Q61"/>
    <mergeCell ref="A18:Q18"/>
    <mergeCell ref="A34:Q46"/>
    <mergeCell ref="A47:Q47"/>
    <mergeCell ref="A32:Q32"/>
    <mergeCell ref="A33:Q33"/>
    <mergeCell ref="A19:Q31"/>
    <mergeCell ref="A1:Q1"/>
    <mergeCell ref="A3:Q3"/>
    <mergeCell ref="A4:Q16"/>
    <mergeCell ref="A2:Q2"/>
    <mergeCell ref="A17:Q17"/>
  </mergeCells>
  <pageMargins left="0.7" right="0.7" top="0.75" bottom="0.75" header="0.3" footer="0.3"/>
  <pageSetup paperSize="9" scale="39" fitToHeight="0" orientation="portrait" verticalDpi="1200"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U46"/>
  <sheetViews>
    <sheetView topLeftCell="B31" zoomScaleNormal="100" workbookViewId="0">
      <selection activeCell="O36" sqref="O36:P39"/>
    </sheetView>
  </sheetViews>
  <sheetFormatPr baseColWidth="10" defaultColWidth="11.42578125" defaultRowHeight="15" x14ac:dyDescent="0.25"/>
  <cols>
    <col min="1" max="1" width="43" customWidth="1"/>
    <col min="2" max="2" width="14" customWidth="1"/>
    <col min="4" max="4" width="11.5703125" customWidth="1"/>
    <col min="6" max="6" width="14.42578125" customWidth="1"/>
    <col min="8" max="10" width="7.28515625" customWidth="1"/>
    <col min="12" max="12" width="6" customWidth="1"/>
    <col min="14" max="14" width="8.7109375" customWidth="1"/>
    <col min="16" max="16" width="8.85546875" customWidth="1"/>
    <col min="17" max="17" width="8.28515625" customWidth="1"/>
    <col min="18" max="18" width="6.85546875" customWidth="1"/>
    <col min="19" max="19" width="16" customWidth="1"/>
    <col min="20" max="20" width="16.28515625" customWidth="1"/>
    <col min="21" max="21" width="22.42578125" customWidth="1"/>
  </cols>
  <sheetData>
    <row r="1" spans="1:21" ht="17.45" customHeight="1" thickBot="1" x14ac:dyDescent="0.35">
      <c r="A1" s="221" t="s">
        <v>36</v>
      </c>
      <c r="B1" s="222"/>
      <c r="C1" s="222"/>
      <c r="D1" s="222"/>
      <c r="E1" s="222"/>
      <c r="F1" s="222"/>
      <c r="G1" s="222"/>
      <c r="H1" s="222"/>
      <c r="I1" s="222"/>
      <c r="J1" s="222"/>
      <c r="K1" s="222"/>
      <c r="L1" s="222"/>
      <c r="M1" s="222"/>
      <c r="N1" s="222"/>
      <c r="O1" s="222"/>
      <c r="P1" s="222"/>
      <c r="Q1" s="222"/>
      <c r="R1" s="222"/>
      <c r="S1" s="222"/>
      <c r="T1" s="222"/>
      <c r="U1" s="222"/>
    </row>
    <row r="2" spans="1:21" ht="15.75" thickBot="1" x14ac:dyDescent="0.3">
      <c r="A2" s="276" t="s">
        <v>37</v>
      </c>
      <c r="B2" s="276"/>
      <c r="C2" s="276"/>
      <c r="D2" s="276"/>
      <c r="E2" s="276"/>
    </row>
    <row r="3" spans="1:21" x14ac:dyDescent="0.25">
      <c r="A3" s="234" t="s">
        <v>38</v>
      </c>
      <c r="B3" s="235"/>
      <c r="C3" s="235"/>
      <c r="D3" s="235"/>
      <c r="E3" s="235"/>
      <c r="F3" s="235"/>
      <c r="G3" s="235"/>
      <c r="H3" s="235"/>
      <c r="I3" s="235"/>
      <c r="J3" s="235"/>
      <c r="K3" s="235"/>
      <c r="L3" s="235"/>
      <c r="M3" s="235"/>
      <c r="N3" s="235"/>
      <c r="O3" s="235"/>
      <c r="P3" s="235"/>
      <c r="Q3" s="235"/>
      <c r="R3" s="235"/>
      <c r="S3" s="235"/>
      <c r="T3" s="235"/>
      <c r="U3" s="236"/>
    </row>
    <row r="4" spans="1:21" ht="15" customHeight="1" x14ac:dyDescent="0.25">
      <c r="A4" s="267" t="s">
        <v>39</v>
      </c>
      <c r="B4" s="268"/>
      <c r="C4" s="268"/>
      <c r="D4" s="268"/>
      <c r="E4" s="268"/>
      <c r="F4" s="268"/>
      <c r="G4" s="268"/>
      <c r="H4" s="268"/>
      <c r="I4" s="268"/>
      <c r="J4" s="268"/>
      <c r="K4" s="268"/>
      <c r="L4" s="268"/>
      <c r="M4" s="268"/>
      <c r="N4" s="268"/>
      <c r="O4" s="268"/>
      <c r="P4" s="268"/>
      <c r="Q4" s="268"/>
      <c r="R4" s="268"/>
      <c r="S4" s="268"/>
      <c r="T4" s="268"/>
      <c r="U4" s="269"/>
    </row>
    <row r="5" spans="1:21" x14ac:dyDescent="0.25">
      <c r="A5" s="250" t="s">
        <v>369</v>
      </c>
      <c r="B5" s="270"/>
      <c r="C5" s="270"/>
      <c r="D5" s="270"/>
      <c r="E5" s="270"/>
      <c r="F5" s="270"/>
      <c r="G5" s="270"/>
      <c r="H5" s="270"/>
      <c r="I5" s="270"/>
      <c r="J5" s="270"/>
      <c r="K5" s="270"/>
      <c r="L5" s="270"/>
      <c r="M5" s="270"/>
      <c r="N5" s="270"/>
      <c r="O5" s="270"/>
      <c r="P5" s="270"/>
      <c r="Q5" s="270"/>
      <c r="R5" s="270"/>
      <c r="S5" s="270"/>
      <c r="T5" s="270"/>
      <c r="U5" s="271"/>
    </row>
    <row r="6" spans="1:21" x14ac:dyDescent="0.25">
      <c r="A6" s="272"/>
      <c r="B6" s="270"/>
      <c r="C6" s="270"/>
      <c r="D6" s="270"/>
      <c r="E6" s="270"/>
      <c r="F6" s="270"/>
      <c r="G6" s="270"/>
      <c r="H6" s="270"/>
      <c r="I6" s="270"/>
      <c r="J6" s="270"/>
      <c r="K6" s="270"/>
      <c r="L6" s="270"/>
      <c r="M6" s="270"/>
      <c r="N6" s="270"/>
      <c r="O6" s="270"/>
      <c r="P6" s="270"/>
      <c r="Q6" s="270"/>
      <c r="R6" s="270"/>
      <c r="S6" s="270"/>
      <c r="T6" s="270"/>
      <c r="U6" s="271"/>
    </row>
    <row r="7" spans="1:21" x14ac:dyDescent="0.25">
      <c r="A7" s="272"/>
      <c r="B7" s="270"/>
      <c r="C7" s="270"/>
      <c r="D7" s="270"/>
      <c r="E7" s="270"/>
      <c r="F7" s="270"/>
      <c r="G7" s="270"/>
      <c r="H7" s="270"/>
      <c r="I7" s="270"/>
      <c r="J7" s="270"/>
      <c r="K7" s="270"/>
      <c r="L7" s="270"/>
      <c r="M7" s="270"/>
      <c r="N7" s="270"/>
      <c r="O7" s="270"/>
      <c r="P7" s="270"/>
      <c r="Q7" s="270"/>
      <c r="R7" s="270"/>
      <c r="S7" s="270"/>
      <c r="T7" s="270"/>
      <c r="U7" s="271"/>
    </row>
    <row r="8" spans="1:21" x14ac:dyDescent="0.25">
      <c r="A8" s="272"/>
      <c r="B8" s="270"/>
      <c r="C8" s="270"/>
      <c r="D8" s="270"/>
      <c r="E8" s="270"/>
      <c r="F8" s="270"/>
      <c r="G8" s="270"/>
      <c r="H8" s="270"/>
      <c r="I8" s="270"/>
      <c r="J8" s="270"/>
      <c r="K8" s="270"/>
      <c r="L8" s="270"/>
      <c r="M8" s="270"/>
      <c r="N8" s="270"/>
      <c r="O8" s="270"/>
      <c r="P8" s="270"/>
      <c r="Q8" s="270"/>
      <c r="R8" s="270"/>
      <c r="S8" s="270"/>
      <c r="T8" s="270"/>
      <c r="U8" s="271"/>
    </row>
    <row r="9" spans="1:21" x14ac:dyDescent="0.25">
      <c r="A9" s="272"/>
      <c r="B9" s="270"/>
      <c r="C9" s="270"/>
      <c r="D9" s="270"/>
      <c r="E9" s="270"/>
      <c r="F9" s="270"/>
      <c r="G9" s="270"/>
      <c r="H9" s="270"/>
      <c r="I9" s="270"/>
      <c r="J9" s="270"/>
      <c r="K9" s="270"/>
      <c r="L9" s="270"/>
      <c r="M9" s="270"/>
      <c r="N9" s="270"/>
      <c r="O9" s="270"/>
      <c r="P9" s="270"/>
      <c r="Q9" s="270"/>
      <c r="R9" s="270"/>
      <c r="S9" s="270"/>
      <c r="T9" s="270"/>
      <c r="U9" s="271"/>
    </row>
    <row r="10" spans="1:21" x14ac:dyDescent="0.25">
      <c r="A10" s="272"/>
      <c r="B10" s="270"/>
      <c r="C10" s="270"/>
      <c r="D10" s="270"/>
      <c r="E10" s="270"/>
      <c r="F10" s="270"/>
      <c r="G10" s="270"/>
      <c r="H10" s="270"/>
      <c r="I10" s="270"/>
      <c r="J10" s="270"/>
      <c r="K10" s="270"/>
      <c r="L10" s="270"/>
      <c r="M10" s="270"/>
      <c r="N10" s="270"/>
      <c r="O10" s="270"/>
      <c r="P10" s="270"/>
      <c r="Q10" s="270"/>
      <c r="R10" s="270"/>
      <c r="S10" s="270"/>
      <c r="T10" s="270"/>
      <c r="U10" s="271"/>
    </row>
    <row r="11" spans="1:21" x14ac:dyDescent="0.25">
      <c r="A11" s="272"/>
      <c r="B11" s="270"/>
      <c r="C11" s="270"/>
      <c r="D11" s="270"/>
      <c r="E11" s="270"/>
      <c r="F11" s="270"/>
      <c r="G11" s="270"/>
      <c r="H11" s="270"/>
      <c r="I11" s="270"/>
      <c r="J11" s="270"/>
      <c r="K11" s="270"/>
      <c r="L11" s="270"/>
      <c r="M11" s="270"/>
      <c r="N11" s="270"/>
      <c r="O11" s="270"/>
      <c r="P11" s="270"/>
      <c r="Q11" s="270"/>
      <c r="R11" s="270"/>
      <c r="S11" s="270"/>
      <c r="T11" s="270"/>
      <c r="U11" s="271"/>
    </row>
    <row r="12" spans="1:21" x14ac:dyDescent="0.25">
      <c r="A12" s="272"/>
      <c r="B12" s="270"/>
      <c r="C12" s="270"/>
      <c r="D12" s="270"/>
      <c r="E12" s="270"/>
      <c r="F12" s="270"/>
      <c r="G12" s="270"/>
      <c r="H12" s="270"/>
      <c r="I12" s="270"/>
      <c r="J12" s="270"/>
      <c r="K12" s="270"/>
      <c r="L12" s="270"/>
      <c r="M12" s="270"/>
      <c r="N12" s="270"/>
      <c r="O12" s="270"/>
      <c r="P12" s="270"/>
      <c r="Q12" s="270"/>
      <c r="R12" s="270"/>
      <c r="S12" s="270"/>
      <c r="T12" s="270"/>
      <c r="U12" s="271"/>
    </row>
    <row r="13" spans="1:21" x14ac:dyDescent="0.25">
      <c r="A13" s="272"/>
      <c r="B13" s="270"/>
      <c r="C13" s="270"/>
      <c r="D13" s="270"/>
      <c r="E13" s="270"/>
      <c r="F13" s="270"/>
      <c r="G13" s="270"/>
      <c r="H13" s="270"/>
      <c r="I13" s="270"/>
      <c r="J13" s="270"/>
      <c r="K13" s="270"/>
      <c r="L13" s="270"/>
      <c r="M13" s="270"/>
      <c r="N13" s="270"/>
      <c r="O13" s="270"/>
      <c r="P13" s="270"/>
      <c r="Q13" s="270"/>
      <c r="R13" s="270"/>
      <c r="S13" s="270"/>
      <c r="T13" s="270"/>
      <c r="U13" s="271"/>
    </row>
    <row r="14" spans="1:21" x14ac:dyDescent="0.25">
      <c r="A14" s="272"/>
      <c r="B14" s="270"/>
      <c r="C14" s="270"/>
      <c r="D14" s="270"/>
      <c r="E14" s="270"/>
      <c r="F14" s="270"/>
      <c r="G14" s="270"/>
      <c r="H14" s="270"/>
      <c r="I14" s="270"/>
      <c r="J14" s="270"/>
      <c r="K14" s="270"/>
      <c r="L14" s="270"/>
      <c r="M14" s="270"/>
      <c r="N14" s="270"/>
      <c r="O14" s="270"/>
      <c r="P14" s="270"/>
      <c r="Q14" s="270"/>
      <c r="R14" s="270"/>
      <c r="S14" s="270"/>
      <c r="T14" s="270"/>
      <c r="U14" s="271"/>
    </row>
    <row r="15" spans="1:21" x14ac:dyDescent="0.25">
      <c r="A15" s="272"/>
      <c r="B15" s="270"/>
      <c r="C15" s="270"/>
      <c r="D15" s="270"/>
      <c r="E15" s="270"/>
      <c r="F15" s="270"/>
      <c r="G15" s="270"/>
      <c r="H15" s="270"/>
      <c r="I15" s="270"/>
      <c r="J15" s="270"/>
      <c r="K15" s="270"/>
      <c r="L15" s="270"/>
      <c r="M15" s="270"/>
      <c r="N15" s="270"/>
      <c r="O15" s="270"/>
      <c r="P15" s="270"/>
      <c r="Q15" s="270"/>
      <c r="R15" s="270"/>
      <c r="S15" s="270"/>
      <c r="T15" s="270"/>
      <c r="U15" s="271"/>
    </row>
    <row r="16" spans="1:21" x14ac:dyDescent="0.25">
      <c r="A16" s="272"/>
      <c r="B16" s="270"/>
      <c r="C16" s="270"/>
      <c r="D16" s="270"/>
      <c r="E16" s="270"/>
      <c r="F16" s="270"/>
      <c r="G16" s="270"/>
      <c r="H16" s="270"/>
      <c r="I16" s="270"/>
      <c r="J16" s="270"/>
      <c r="K16" s="270"/>
      <c r="L16" s="270"/>
      <c r="M16" s="270"/>
      <c r="N16" s="270"/>
      <c r="O16" s="270"/>
      <c r="P16" s="270"/>
      <c r="Q16" s="270"/>
      <c r="R16" s="270"/>
      <c r="S16" s="270"/>
      <c r="T16" s="270"/>
      <c r="U16" s="271"/>
    </row>
    <row r="17" spans="1:21" ht="1.1499999999999999" customHeight="1" thickBot="1" x14ac:dyDescent="0.3">
      <c r="A17" s="273"/>
      <c r="B17" s="274"/>
      <c r="C17" s="274"/>
      <c r="D17" s="274"/>
      <c r="E17" s="274"/>
      <c r="F17" s="274"/>
      <c r="G17" s="274"/>
      <c r="H17" s="274"/>
      <c r="I17" s="274"/>
      <c r="J17" s="274"/>
      <c r="K17" s="274"/>
      <c r="L17" s="274"/>
      <c r="M17" s="274"/>
      <c r="N17" s="274"/>
      <c r="O17" s="274"/>
      <c r="P17" s="274"/>
      <c r="Q17" s="274"/>
      <c r="R17" s="274"/>
      <c r="S17" s="274"/>
      <c r="T17" s="274"/>
      <c r="U17" s="275"/>
    </row>
    <row r="18" spans="1:21" x14ac:dyDescent="0.25">
      <c r="A18" s="234" t="s">
        <v>40</v>
      </c>
      <c r="B18" s="235"/>
      <c r="C18" s="235"/>
      <c r="D18" s="235"/>
      <c r="E18" s="235"/>
      <c r="F18" s="235"/>
      <c r="G18" s="235"/>
      <c r="H18" s="235"/>
      <c r="I18" s="235"/>
      <c r="J18" s="235"/>
      <c r="K18" s="235"/>
      <c r="L18" s="235"/>
      <c r="M18" s="235"/>
      <c r="N18" s="235"/>
      <c r="O18" s="235"/>
      <c r="P18" s="235"/>
      <c r="Q18" s="235"/>
      <c r="R18" s="235"/>
      <c r="S18" s="235"/>
      <c r="T18" s="235"/>
      <c r="U18" s="236"/>
    </row>
    <row r="19" spans="1:21" ht="19.149999999999999" customHeight="1" x14ac:dyDescent="0.25">
      <c r="A19" s="267" t="s">
        <v>41</v>
      </c>
      <c r="B19" s="268"/>
      <c r="C19" s="268"/>
      <c r="D19" s="268"/>
      <c r="E19" s="268"/>
      <c r="F19" s="268"/>
      <c r="G19" s="268"/>
      <c r="H19" s="268"/>
      <c r="I19" s="268"/>
      <c r="J19" s="268"/>
      <c r="K19" s="268"/>
      <c r="L19" s="268"/>
      <c r="M19" s="268"/>
      <c r="N19" s="268"/>
      <c r="O19" s="268"/>
      <c r="P19" s="268"/>
      <c r="Q19" s="268"/>
      <c r="R19" s="268"/>
      <c r="S19" s="268"/>
      <c r="T19" s="268"/>
      <c r="U19" s="269"/>
    </row>
    <row r="20" spans="1:21" x14ac:dyDescent="0.25">
      <c r="A20" s="250" t="s">
        <v>368</v>
      </c>
      <c r="B20" s="270"/>
      <c r="C20" s="270"/>
      <c r="D20" s="270"/>
      <c r="E20" s="270"/>
      <c r="F20" s="270"/>
      <c r="G20" s="270"/>
      <c r="H20" s="270"/>
      <c r="I20" s="270"/>
      <c r="J20" s="270"/>
      <c r="K20" s="270"/>
      <c r="L20" s="270"/>
      <c r="M20" s="270"/>
      <c r="N20" s="270"/>
      <c r="O20" s="270"/>
      <c r="P20" s="270"/>
      <c r="Q20" s="270"/>
      <c r="R20" s="270"/>
      <c r="S20" s="270"/>
      <c r="T20" s="270"/>
      <c r="U20" s="271"/>
    </row>
    <row r="21" spans="1:21" x14ac:dyDescent="0.25">
      <c r="A21" s="272"/>
      <c r="B21" s="270"/>
      <c r="C21" s="270"/>
      <c r="D21" s="270"/>
      <c r="E21" s="270"/>
      <c r="F21" s="270"/>
      <c r="G21" s="270"/>
      <c r="H21" s="270"/>
      <c r="I21" s="270"/>
      <c r="J21" s="270"/>
      <c r="K21" s="270"/>
      <c r="L21" s="270"/>
      <c r="M21" s="270"/>
      <c r="N21" s="270"/>
      <c r="O21" s="270"/>
      <c r="P21" s="270"/>
      <c r="Q21" s="270"/>
      <c r="R21" s="270"/>
      <c r="S21" s="270"/>
      <c r="T21" s="270"/>
      <c r="U21" s="271"/>
    </row>
    <row r="22" spans="1:21" x14ac:dyDescent="0.25">
      <c r="A22" s="272"/>
      <c r="B22" s="270"/>
      <c r="C22" s="270"/>
      <c r="D22" s="270"/>
      <c r="E22" s="270"/>
      <c r="F22" s="270"/>
      <c r="G22" s="270"/>
      <c r="H22" s="270"/>
      <c r="I22" s="270"/>
      <c r="J22" s="270"/>
      <c r="K22" s="270"/>
      <c r="L22" s="270"/>
      <c r="M22" s="270"/>
      <c r="N22" s="270"/>
      <c r="O22" s="270"/>
      <c r="P22" s="270"/>
      <c r="Q22" s="270"/>
      <c r="R22" s="270"/>
      <c r="S22" s="270"/>
      <c r="T22" s="270"/>
      <c r="U22" s="271"/>
    </row>
    <row r="23" spans="1:21" x14ac:dyDescent="0.25">
      <c r="A23" s="272"/>
      <c r="B23" s="270"/>
      <c r="C23" s="270"/>
      <c r="D23" s="270"/>
      <c r="E23" s="270"/>
      <c r="F23" s="270"/>
      <c r="G23" s="270"/>
      <c r="H23" s="270"/>
      <c r="I23" s="270"/>
      <c r="J23" s="270"/>
      <c r="K23" s="270"/>
      <c r="L23" s="270"/>
      <c r="M23" s="270"/>
      <c r="N23" s="270"/>
      <c r="O23" s="270"/>
      <c r="P23" s="270"/>
      <c r="Q23" s="270"/>
      <c r="R23" s="270"/>
      <c r="S23" s="270"/>
      <c r="T23" s="270"/>
      <c r="U23" s="271"/>
    </row>
    <row r="24" spans="1:21" x14ac:dyDescent="0.25">
      <c r="A24" s="272"/>
      <c r="B24" s="270"/>
      <c r="C24" s="270"/>
      <c r="D24" s="270"/>
      <c r="E24" s="270"/>
      <c r="F24" s="270"/>
      <c r="G24" s="270"/>
      <c r="H24" s="270"/>
      <c r="I24" s="270"/>
      <c r="J24" s="270"/>
      <c r="K24" s="270"/>
      <c r="L24" s="270"/>
      <c r="M24" s="270"/>
      <c r="N24" s="270"/>
      <c r="O24" s="270"/>
      <c r="P24" s="270"/>
      <c r="Q24" s="270"/>
      <c r="R24" s="270"/>
      <c r="S24" s="270"/>
      <c r="T24" s="270"/>
      <c r="U24" s="271"/>
    </row>
    <row r="25" spans="1:21" x14ac:dyDescent="0.25">
      <c r="A25" s="272"/>
      <c r="B25" s="270"/>
      <c r="C25" s="270"/>
      <c r="D25" s="270"/>
      <c r="E25" s="270"/>
      <c r="F25" s="270"/>
      <c r="G25" s="270"/>
      <c r="H25" s="270"/>
      <c r="I25" s="270"/>
      <c r="J25" s="270"/>
      <c r="K25" s="270"/>
      <c r="L25" s="270"/>
      <c r="M25" s="270"/>
      <c r="N25" s="270"/>
      <c r="O25" s="270"/>
      <c r="P25" s="270"/>
      <c r="Q25" s="270"/>
      <c r="R25" s="270"/>
      <c r="S25" s="270"/>
      <c r="T25" s="270"/>
      <c r="U25" s="271"/>
    </row>
    <row r="26" spans="1:21" x14ac:dyDescent="0.25">
      <c r="A26" s="272"/>
      <c r="B26" s="270"/>
      <c r="C26" s="270"/>
      <c r="D26" s="270"/>
      <c r="E26" s="270"/>
      <c r="F26" s="270"/>
      <c r="G26" s="270"/>
      <c r="H26" s="270"/>
      <c r="I26" s="270"/>
      <c r="J26" s="270"/>
      <c r="K26" s="270"/>
      <c r="L26" s="270"/>
      <c r="M26" s="270"/>
      <c r="N26" s="270"/>
      <c r="O26" s="270"/>
      <c r="P26" s="270"/>
      <c r="Q26" s="270"/>
      <c r="R26" s="270"/>
      <c r="S26" s="270"/>
      <c r="T26" s="270"/>
      <c r="U26" s="271"/>
    </row>
    <row r="27" spans="1:21" x14ac:dyDescent="0.25">
      <c r="A27" s="272"/>
      <c r="B27" s="270"/>
      <c r="C27" s="270"/>
      <c r="D27" s="270"/>
      <c r="E27" s="270"/>
      <c r="F27" s="270"/>
      <c r="G27" s="270"/>
      <c r="H27" s="270"/>
      <c r="I27" s="270"/>
      <c r="J27" s="270"/>
      <c r="K27" s="270"/>
      <c r="L27" s="270"/>
      <c r="M27" s="270"/>
      <c r="N27" s="270"/>
      <c r="O27" s="270"/>
      <c r="P27" s="270"/>
      <c r="Q27" s="270"/>
      <c r="R27" s="270"/>
      <c r="S27" s="270"/>
      <c r="T27" s="270"/>
      <c r="U27" s="271"/>
    </row>
    <row r="28" spans="1:21" x14ac:dyDescent="0.25">
      <c r="A28" s="272"/>
      <c r="B28" s="270"/>
      <c r="C28" s="270"/>
      <c r="D28" s="270"/>
      <c r="E28" s="270"/>
      <c r="F28" s="270"/>
      <c r="G28" s="270"/>
      <c r="H28" s="270"/>
      <c r="I28" s="270"/>
      <c r="J28" s="270"/>
      <c r="K28" s="270"/>
      <c r="L28" s="270"/>
      <c r="M28" s="270"/>
      <c r="N28" s="270"/>
      <c r="O28" s="270"/>
      <c r="P28" s="270"/>
      <c r="Q28" s="270"/>
      <c r="R28" s="270"/>
      <c r="S28" s="270"/>
      <c r="T28" s="270"/>
      <c r="U28" s="271"/>
    </row>
    <row r="29" spans="1:21" x14ac:dyDescent="0.25">
      <c r="A29" s="272"/>
      <c r="B29" s="270"/>
      <c r="C29" s="270"/>
      <c r="D29" s="270"/>
      <c r="E29" s="270"/>
      <c r="F29" s="270"/>
      <c r="G29" s="270"/>
      <c r="H29" s="270"/>
      <c r="I29" s="270"/>
      <c r="J29" s="270"/>
      <c r="K29" s="270"/>
      <c r="L29" s="270"/>
      <c r="M29" s="270"/>
      <c r="N29" s="270"/>
      <c r="O29" s="270"/>
      <c r="P29" s="270"/>
      <c r="Q29" s="270"/>
      <c r="R29" s="270"/>
      <c r="S29" s="270"/>
      <c r="T29" s="270"/>
      <c r="U29" s="271"/>
    </row>
    <row r="30" spans="1:21" x14ac:dyDescent="0.25">
      <c r="A30" s="272"/>
      <c r="B30" s="270"/>
      <c r="C30" s="270"/>
      <c r="D30" s="270"/>
      <c r="E30" s="270"/>
      <c r="F30" s="270"/>
      <c r="G30" s="270"/>
      <c r="H30" s="270"/>
      <c r="I30" s="270"/>
      <c r="J30" s="270"/>
      <c r="K30" s="270"/>
      <c r="L30" s="270"/>
      <c r="M30" s="270"/>
      <c r="N30" s="270"/>
      <c r="O30" s="270"/>
      <c r="P30" s="270"/>
      <c r="Q30" s="270"/>
      <c r="R30" s="270"/>
      <c r="S30" s="270"/>
      <c r="T30" s="270"/>
      <c r="U30" s="271"/>
    </row>
    <row r="31" spans="1:21" x14ac:dyDescent="0.25">
      <c r="A31" s="272"/>
      <c r="B31" s="270"/>
      <c r="C31" s="270"/>
      <c r="D31" s="270"/>
      <c r="E31" s="270"/>
      <c r="F31" s="270"/>
      <c r="G31" s="270"/>
      <c r="H31" s="270"/>
      <c r="I31" s="270"/>
      <c r="J31" s="270"/>
      <c r="K31" s="270"/>
      <c r="L31" s="270"/>
      <c r="M31" s="270"/>
      <c r="N31" s="270"/>
      <c r="O31" s="270"/>
      <c r="P31" s="270"/>
      <c r="Q31" s="270"/>
      <c r="R31" s="270"/>
      <c r="S31" s="270"/>
      <c r="T31" s="270"/>
      <c r="U31" s="271"/>
    </row>
    <row r="32" spans="1:21" ht="15.75" thickBot="1" x14ac:dyDescent="0.3">
      <c r="A32" s="273"/>
      <c r="B32" s="274"/>
      <c r="C32" s="274"/>
      <c r="D32" s="274"/>
      <c r="E32" s="274"/>
      <c r="F32" s="274"/>
      <c r="G32" s="274"/>
      <c r="H32" s="274"/>
      <c r="I32" s="274"/>
      <c r="J32" s="274"/>
      <c r="K32" s="274"/>
      <c r="L32" s="274"/>
      <c r="M32" s="274"/>
      <c r="N32" s="274"/>
      <c r="O32" s="274"/>
      <c r="P32" s="274"/>
      <c r="Q32" s="274"/>
      <c r="R32" s="274"/>
      <c r="S32" s="274"/>
      <c r="T32" s="274"/>
      <c r="U32" s="275"/>
    </row>
    <row r="33" spans="1:21" x14ac:dyDescent="0.25">
      <c r="A33" s="234" t="s">
        <v>42</v>
      </c>
      <c r="B33" s="235"/>
      <c r="C33" s="235"/>
      <c r="D33" s="235"/>
      <c r="E33" s="235"/>
      <c r="F33" s="235"/>
      <c r="G33" s="235"/>
      <c r="H33" s="235"/>
      <c r="I33" s="235"/>
      <c r="J33" s="235"/>
      <c r="K33" s="235"/>
      <c r="L33" s="235"/>
      <c r="M33" s="235"/>
      <c r="N33" s="235"/>
      <c r="O33" s="235"/>
      <c r="P33" s="235"/>
      <c r="Q33" s="235"/>
      <c r="R33" s="235"/>
      <c r="S33" s="235"/>
      <c r="T33" s="235"/>
      <c r="U33" s="236"/>
    </row>
    <row r="34" spans="1:21" ht="13.9" customHeight="1" x14ac:dyDescent="0.25">
      <c r="A34" s="267"/>
      <c r="B34" s="268"/>
      <c r="C34" s="268"/>
      <c r="D34" s="268"/>
      <c r="E34" s="268"/>
      <c r="F34" s="268"/>
      <c r="G34" s="268"/>
      <c r="H34" s="268"/>
      <c r="I34" s="268"/>
      <c r="J34" s="268"/>
      <c r="K34" s="268"/>
      <c r="L34" s="268"/>
      <c r="M34" s="268"/>
      <c r="N34" s="268"/>
      <c r="O34" s="268"/>
      <c r="P34" s="268"/>
      <c r="Q34" s="268"/>
      <c r="R34" s="268"/>
      <c r="S34" s="268"/>
      <c r="T34" s="268"/>
      <c r="U34" s="269"/>
    </row>
    <row r="35" spans="1:21" ht="35.450000000000003" customHeight="1" x14ac:dyDescent="0.25">
      <c r="A35" s="277" t="s">
        <v>43</v>
      </c>
      <c r="B35" s="278"/>
      <c r="C35" s="279" t="s">
        <v>44</v>
      </c>
      <c r="D35" s="278"/>
      <c r="E35" s="279" t="s">
        <v>45</v>
      </c>
      <c r="F35" s="278"/>
      <c r="G35" s="279" t="s">
        <v>46</v>
      </c>
      <c r="H35" s="278"/>
      <c r="I35" s="279" t="s">
        <v>47</v>
      </c>
      <c r="J35" s="278"/>
      <c r="K35" s="279" t="s">
        <v>48</v>
      </c>
      <c r="L35" s="278"/>
      <c r="M35" s="279" t="s">
        <v>49</v>
      </c>
      <c r="N35" s="278"/>
      <c r="O35" s="279" t="s">
        <v>50</v>
      </c>
      <c r="P35" s="278"/>
      <c r="Q35" s="279" t="s">
        <v>51</v>
      </c>
      <c r="R35" s="280"/>
      <c r="S35" s="18" t="s">
        <v>52</v>
      </c>
      <c r="T35" s="18" t="s">
        <v>53</v>
      </c>
      <c r="U35" s="20" t="s">
        <v>54</v>
      </c>
    </row>
    <row r="36" spans="1:21" x14ac:dyDescent="0.25">
      <c r="A36" s="261" t="s">
        <v>370</v>
      </c>
      <c r="B36" s="262"/>
      <c r="C36" s="266" t="s">
        <v>371</v>
      </c>
      <c r="D36" s="262"/>
      <c r="E36" s="266" t="s">
        <v>372</v>
      </c>
      <c r="F36" s="262"/>
      <c r="G36" s="266">
        <v>40</v>
      </c>
      <c r="H36" s="262"/>
      <c r="I36" s="266">
        <v>690</v>
      </c>
      <c r="J36" s="262"/>
      <c r="K36" s="266">
        <f>I36/G36</f>
        <v>17.25</v>
      </c>
      <c r="L36" s="262"/>
      <c r="M36" s="266" t="s">
        <v>377</v>
      </c>
      <c r="N36" s="262"/>
      <c r="O36" s="266"/>
      <c r="P36" s="262"/>
      <c r="Q36" s="266"/>
      <c r="R36" s="216"/>
      <c r="S36" s="19"/>
      <c r="T36" s="19"/>
      <c r="U36" s="21"/>
    </row>
    <row r="37" spans="1:21" x14ac:dyDescent="0.25">
      <c r="A37" s="263" t="s">
        <v>370</v>
      </c>
      <c r="B37" s="264"/>
      <c r="C37" s="266" t="s">
        <v>373</v>
      </c>
      <c r="D37" s="262"/>
      <c r="E37" s="266" t="s">
        <v>376</v>
      </c>
      <c r="F37" s="262"/>
      <c r="G37" s="266">
        <v>40</v>
      </c>
      <c r="H37" s="262"/>
      <c r="I37" s="266">
        <v>1400</v>
      </c>
      <c r="J37" s="262"/>
      <c r="K37" s="266">
        <f t="shared" ref="K37:K38" si="0">I37/G37</f>
        <v>35</v>
      </c>
      <c r="L37" s="262"/>
      <c r="M37" s="266" t="s">
        <v>354</v>
      </c>
      <c r="N37" s="262"/>
      <c r="O37" s="266"/>
      <c r="P37" s="262"/>
      <c r="Q37" s="266"/>
      <c r="R37" s="216"/>
      <c r="S37" s="19"/>
      <c r="T37" s="19"/>
      <c r="U37" s="21"/>
    </row>
    <row r="38" spans="1:21" x14ac:dyDescent="0.25">
      <c r="A38" s="261" t="s">
        <v>370</v>
      </c>
      <c r="B38" s="262"/>
      <c r="C38" s="266" t="s">
        <v>374</v>
      </c>
      <c r="D38" s="262"/>
      <c r="E38" s="266" t="s">
        <v>375</v>
      </c>
      <c r="F38" s="262"/>
      <c r="G38" s="266">
        <v>40</v>
      </c>
      <c r="H38" s="262"/>
      <c r="I38" s="266">
        <v>950</v>
      </c>
      <c r="J38" s="262"/>
      <c r="K38" s="266">
        <f t="shared" si="0"/>
        <v>23.75</v>
      </c>
      <c r="L38" s="262"/>
      <c r="M38" s="266" t="s">
        <v>354</v>
      </c>
      <c r="N38" s="262"/>
      <c r="O38" s="266"/>
      <c r="P38" s="262"/>
      <c r="Q38" s="266"/>
      <c r="R38" s="216"/>
      <c r="S38" s="19"/>
      <c r="T38" s="19"/>
      <c r="U38" s="21"/>
    </row>
    <row r="39" spans="1:21" x14ac:dyDescent="0.25">
      <c r="A39" s="261"/>
      <c r="B39" s="262"/>
      <c r="C39" s="266"/>
      <c r="D39" s="262"/>
      <c r="E39" s="266"/>
      <c r="F39" s="262"/>
      <c r="G39" s="266"/>
      <c r="H39" s="262"/>
      <c r="I39" s="266"/>
      <c r="J39" s="262"/>
      <c r="K39" s="266"/>
      <c r="L39" s="262"/>
      <c r="M39" s="266"/>
      <c r="N39" s="262"/>
      <c r="O39" s="266"/>
      <c r="P39" s="262"/>
      <c r="Q39" s="266"/>
      <c r="R39" s="216"/>
      <c r="S39" s="19"/>
      <c r="T39" s="19"/>
      <c r="U39" s="21"/>
    </row>
    <row r="40" spans="1:21" x14ac:dyDescent="0.25">
      <c r="A40" s="261"/>
      <c r="B40" s="262"/>
      <c r="C40" s="266"/>
      <c r="D40" s="262"/>
      <c r="E40" s="266"/>
      <c r="F40" s="262"/>
      <c r="G40" s="266"/>
      <c r="H40" s="262"/>
      <c r="I40" s="266"/>
      <c r="J40" s="262"/>
      <c r="K40" s="266"/>
      <c r="L40" s="262"/>
      <c r="M40" s="266"/>
      <c r="N40" s="262"/>
      <c r="O40" s="266"/>
      <c r="P40" s="262"/>
      <c r="Q40" s="266"/>
      <c r="R40" s="216"/>
      <c r="S40" s="19"/>
      <c r="T40" s="19"/>
      <c r="U40" s="21"/>
    </row>
    <row r="41" spans="1:21" x14ac:dyDescent="0.25">
      <c r="A41" s="261"/>
      <c r="B41" s="262"/>
      <c r="C41" s="266"/>
      <c r="D41" s="262"/>
      <c r="E41" s="266"/>
      <c r="F41" s="262"/>
      <c r="G41" s="266"/>
      <c r="H41" s="262"/>
      <c r="I41" s="266"/>
      <c r="J41" s="262"/>
      <c r="K41" s="266"/>
      <c r="L41" s="262"/>
      <c r="M41" s="266"/>
      <c r="N41" s="262"/>
      <c r="O41" s="266"/>
      <c r="P41" s="262"/>
      <c r="Q41" s="266"/>
      <c r="R41" s="216"/>
      <c r="S41" s="19"/>
      <c r="T41" s="19"/>
      <c r="U41" s="21"/>
    </row>
    <row r="42" spans="1:21" x14ac:dyDescent="0.25">
      <c r="A42" s="261"/>
      <c r="B42" s="262"/>
      <c r="C42" s="266"/>
      <c r="D42" s="262"/>
      <c r="E42" s="266"/>
      <c r="F42" s="262"/>
      <c r="G42" s="266"/>
      <c r="H42" s="262"/>
      <c r="I42" s="266"/>
      <c r="J42" s="262"/>
      <c r="K42" s="266"/>
      <c r="L42" s="262"/>
      <c r="M42" s="266"/>
      <c r="N42" s="262"/>
      <c r="O42" s="266"/>
      <c r="P42" s="262"/>
      <c r="Q42" s="266"/>
      <c r="R42" s="216"/>
      <c r="S42" s="19"/>
      <c r="T42" s="19"/>
      <c r="U42" s="21"/>
    </row>
    <row r="43" spans="1:21" x14ac:dyDescent="0.25">
      <c r="A43" s="261"/>
      <c r="B43" s="262"/>
      <c r="C43" s="266"/>
      <c r="D43" s="262"/>
      <c r="E43" s="266"/>
      <c r="F43" s="262"/>
      <c r="G43" s="266"/>
      <c r="H43" s="262"/>
      <c r="I43" s="266"/>
      <c r="J43" s="262"/>
      <c r="K43" s="266"/>
      <c r="L43" s="262"/>
      <c r="M43" s="266"/>
      <c r="N43" s="262"/>
      <c r="O43" s="266"/>
      <c r="P43" s="262"/>
      <c r="Q43" s="266"/>
      <c r="R43" s="216"/>
      <c r="S43" s="19"/>
      <c r="T43" s="19"/>
      <c r="U43" s="21"/>
    </row>
    <row r="44" spans="1:21" x14ac:dyDescent="0.25">
      <c r="A44" s="265"/>
      <c r="B44" s="259"/>
      <c r="C44" s="258"/>
      <c r="D44" s="259"/>
      <c r="E44" s="258"/>
      <c r="F44" s="259"/>
      <c r="G44" s="258"/>
      <c r="H44" s="259"/>
      <c r="I44" s="258"/>
      <c r="J44" s="259"/>
      <c r="K44" s="258"/>
      <c r="L44" s="259"/>
      <c r="M44" s="258"/>
      <c r="N44" s="259"/>
      <c r="O44" s="258"/>
      <c r="P44" s="259"/>
      <c r="Q44" s="258"/>
      <c r="R44" s="260"/>
      <c r="S44" s="22"/>
      <c r="T44" s="22"/>
      <c r="U44" s="23"/>
    </row>
    <row r="46" spans="1:21" ht="55.15" customHeight="1" x14ac:dyDescent="0.25">
      <c r="A46" s="256" t="s">
        <v>55</v>
      </c>
      <c r="B46" s="257"/>
    </row>
  </sheetData>
  <mergeCells count="101">
    <mergeCell ref="I44:J44"/>
    <mergeCell ref="A19:U19"/>
    <mergeCell ref="A20:U32"/>
    <mergeCell ref="A33:U33"/>
    <mergeCell ref="A34:U34"/>
    <mergeCell ref="M35:N35"/>
    <mergeCell ref="O35:P35"/>
    <mergeCell ref="Q35:R35"/>
    <mergeCell ref="C36:D36"/>
    <mergeCell ref="E36:F36"/>
    <mergeCell ref="G36:H36"/>
    <mergeCell ref="K36:L36"/>
    <mergeCell ref="M36:N36"/>
    <mergeCell ref="Q37:R37"/>
    <mergeCell ref="I37:J37"/>
    <mergeCell ref="C37:D37"/>
    <mergeCell ref="Q39:R39"/>
    <mergeCell ref="I39:J39"/>
    <mergeCell ref="O38:P38"/>
    <mergeCell ref="Q38:R38"/>
    <mergeCell ref="C38:D38"/>
    <mergeCell ref="E38:F38"/>
    <mergeCell ref="G38:H38"/>
    <mergeCell ref="K38:L38"/>
    <mergeCell ref="A1:U1"/>
    <mergeCell ref="A3:U3"/>
    <mergeCell ref="A4:U4"/>
    <mergeCell ref="A5:U17"/>
    <mergeCell ref="A18:U18"/>
    <mergeCell ref="A2:E2"/>
    <mergeCell ref="E37:F37"/>
    <mergeCell ref="A35:B35"/>
    <mergeCell ref="G35:H35"/>
    <mergeCell ref="K35:L35"/>
    <mergeCell ref="Q36:R36"/>
    <mergeCell ref="I35:J35"/>
    <mergeCell ref="C35:D35"/>
    <mergeCell ref="E35:F35"/>
    <mergeCell ref="G37:H37"/>
    <mergeCell ref="K37:L37"/>
    <mergeCell ref="M37:N37"/>
    <mergeCell ref="O36:P36"/>
    <mergeCell ref="I36:J36"/>
    <mergeCell ref="O37:P37"/>
    <mergeCell ref="M38:N38"/>
    <mergeCell ref="I38:J38"/>
    <mergeCell ref="E39:F39"/>
    <mergeCell ref="G39:H39"/>
    <mergeCell ref="K39:L39"/>
    <mergeCell ref="M39:N39"/>
    <mergeCell ref="O39:P39"/>
    <mergeCell ref="C39:D39"/>
    <mergeCell ref="O40:P40"/>
    <mergeCell ref="Q40:R40"/>
    <mergeCell ref="C41:D41"/>
    <mergeCell ref="E41:F41"/>
    <mergeCell ref="G41:H41"/>
    <mergeCell ref="K41:L41"/>
    <mergeCell ref="M41:N41"/>
    <mergeCell ref="O41:P41"/>
    <mergeCell ref="Q41:R41"/>
    <mergeCell ref="C40:D40"/>
    <mergeCell ref="E40:F40"/>
    <mergeCell ref="G40:H40"/>
    <mergeCell ref="K40:L40"/>
    <mergeCell ref="M40:N40"/>
    <mergeCell ref="I40:J40"/>
    <mergeCell ref="I41:J41"/>
    <mergeCell ref="I42:J42"/>
    <mergeCell ref="I43:J43"/>
    <mergeCell ref="O42:P42"/>
    <mergeCell ref="Q42:R42"/>
    <mergeCell ref="C43:D43"/>
    <mergeCell ref="E43:F43"/>
    <mergeCell ref="G43:H43"/>
    <mergeCell ref="K43:L43"/>
    <mergeCell ref="M43:N43"/>
    <mergeCell ref="A46:B46"/>
    <mergeCell ref="O44:P44"/>
    <mergeCell ref="Q44:R44"/>
    <mergeCell ref="A36:B36"/>
    <mergeCell ref="A37:B37"/>
    <mergeCell ref="A38:B38"/>
    <mergeCell ref="A39:B39"/>
    <mergeCell ref="A40:B40"/>
    <mergeCell ref="A41:B41"/>
    <mergeCell ref="A42:B42"/>
    <mergeCell ref="A43:B43"/>
    <mergeCell ref="A44:B44"/>
    <mergeCell ref="C44:D44"/>
    <mergeCell ref="E44:F44"/>
    <mergeCell ref="G44:H44"/>
    <mergeCell ref="K44:L44"/>
    <mergeCell ref="M44:N44"/>
    <mergeCell ref="O43:P43"/>
    <mergeCell ref="Q43:R43"/>
    <mergeCell ref="C42:D42"/>
    <mergeCell ref="E42:F42"/>
    <mergeCell ref="G42:H42"/>
    <mergeCell ref="K42:L42"/>
    <mergeCell ref="M42:N4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M18"/>
  <sheetViews>
    <sheetView tabSelected="1" zoomScale="61" zoomScaleNormal="90" workbookViewId="0">
      <selection activeCell="A6" sqref="A6:B6"/>
    </sheetView>
  </sheetViews>
  <sheetFormatPr baseColWidth="10" defaultColWidth="11.42578125" defaultRowHeight="15" x14ac:dyDescent="0.25"/>
  <cols>
    <col min="1" max="1" width="74.140625" bestFit="1" customWidth="1"/>
    <col min="3" max="3" width="21.28515625" bestFit="1" customWidth="1"/>
  </cols>
  <sheetData>
    <row r="1" spans="1:13" ht="16.5" customHeight="1" thickBot="1" x14ac:dyDescent="0.3">
      <c r="A1" s="298" t="s">
        <v>56</v>
      </c>
      <c r="B1" s="299"/>
      <c r="C1" s="299"/>
      <c r="D1" s="299"/>
      <c r="E1" s="299"/>
      <c r="F1" s="299"/>
      <c r="G1" s="299"/>
      <c r="H1" s="299"/>
      <c r="I1" s="299"/>
      <c r="J1" s="299"/>
      <c r="K1" s="299"/>
      <c r="L1" s="299"/>
      <c r="M1" s="300"/>
    </row>
    <row r="2" spans="1:13" s="3" customFormat="1" ht="20.25" customHeight="1" x14ac:dyDescent="0.25">
      <c r="A2" s="161" t="s">
        <v>57</v>
      </c>
      <c r="B2" s="303"/>
      <c r="C2" s="304"/>
      <c r="D2" s="309"/>
      <c r="E2" s="310"/>
      <c r="F2" s="310"/>
      <c r="G2" s="310"/>
      <c r="H2" s="310"/>
      <c r="I2" s="310"/>
      <c r="J2" s="310"/>
      <c r="K2" s="310"/>
      <c r="L2" s="310"/>
      <c r="M2" s="311"/>
    </row>
    <row r="3" spans="1:13" s="3" customFormat="1" ht="20.25" customHeight="1" x14ac:dyDescent="0.25">
      <c r="A3" s="4" t="s">
        <v>58</v>
      </c>
      <c r="B3" s="305"/>
      <c r="C3" s="306"/>
      <c r="D3" s="312"/>
      <c r="E3" s="313"/>
      <c r="F3" s="313"/>
      <c r="G3" s="313"/>
      <c r="H3" s="313"/>
      <c r="I3" s="313"/>
      <c r="J3" s="313"/>
      <c r="K3" s="313"/>
      <c r="L3" s="313"/>
      <c r="M3" s="314"/>
    </row>
    <row r="4" spans="1:13" s="3" customFormat="1" ht="20.25" customHeight="1" x14ac:dyDescent="0.25">
      <c r="A4" s="4" t="s">
        <v>59</v>
      </c>
      <c r="B4" s="305"/>
      <c r="C4" s="306"/>
      <c r="D4" s="312"/>
      <c r="E4" s="313"/>
      <c r="F4" s="313"/>
      <c r="G4" s="313"/>
      <c r="H4" s="313"/>
      <c r="I4" s="313"/>
      <c r="J4" s="313"/>
      <c r="K4" s="313"/>
      <c r="L4" s="313"/>
      <c r="M4" s="314"/>
    </row>
    <row r="5" spans="1:13" s="3" customFormat="1" ht="20.25" customHeight="1" thickBot="1" x14ac:dyDescent="0.3">
      <c r="A5" s="5" t="s">
        <v>60</v>
      </c>
      <c r="B5" s="307">
        <v>20</v>
      </c>
      <c r="C5" s="308"/>
      <c r="D5" s="315"/>
      <c r="E5" s="316"/>
      <c r="F5" s="316"/>
      <c r="G5" s="316"/>
      <c r="H5" s="316"/>
      <c r="I5" s="316"/>
      <c r="J5" s="316"/>
      <c r="K5" s="316"/>
      <c r="L5" s="316"/>
      <c r="M5" s="317"/>
    </row>
    <row r="6" spans="1:13" ht="15.75" customHeight="1" x14ac:dyDescent="0.25">
      <c r="A6" s="318" t="s">
        <v>61</v>
      </c>
      <c r="B6" s="301"/>
      <c r="C6" s="301" t="s">
        <v>62</v>
      </c>
      <c r="D6" s="301"/>
      <c r="E6" s="301"/>
      <c r="F6" s="301"/>
      <c r="G6" s="301"/>
      <c r="H6" s="301"/>
      <c r="I6" s="301"/>
      <c r="J6" s="301"/>
      <c r="K6" s="301"/>
      <c r="L6" s="301"/>
      <c r="M6" s="302"/>
    </row>
    <row r="7" spans="1:13" ht="31.5" customHeight="1" x14ac:dyDescent="0.25">
      <c r="A7" s="6" t="s">
        <v>63</v>
      </c>
      <c r="B7" s="9" t="s">
        <v>64</v>
      </c>
      <c r="C7" s="8" t="s">
        <v>65</v>
      </c>
      <c r="D7" s="322"/>
      <c r="E7" s="323"/>
      <c r="F7" s="323"/>
      <c r="G7" s="323"/>
      <c r="H7" s="323"/>
      <c r="I7" s="323"/>
      <c r="J7" s="323"/>
      <c r="K7" s="323"/>
      <c r="L7" s="323"/>
      <c r="M7" s="324"/>
    </row>
    <row r="8" spans="1:13" ht="31.5" customHeight="1" x14ac:dyDescent="0.25">
      <c r="A8" s="6" t="s">
        <v>66</v>
      </c>
      <c r="B8" s="9" t="s">
        <v>64</v>
      </c>
      <c r="C8" s="8" t="s">
        <v>65</v>
      </c>
      <c r="D8" s="322"/>
      <c r="E8" s="323"/>
      <c r="F8" s="323"/>
      <c r="G8" s="323"/>
      <c r="H8" s="323"/>
      <c r="I8" s="323"/>
      <c r="J8" s="323"/>
      <c r="K8" s="323"/>
      <c r="L8" s="323"/>
      <c r="M8" s="324"/>
    </row>
    <row r="9" spans="1:13" ht="31.5" customHeight="1" x14ac:dyDescent="0.25">
      <c r="A9" s="6" t="s">
        <v>67</v>
      </c>
      <c r="B9" s="9" t="s">
        <v>64</v>
      </c>
      <c r="C9" s="319" t="s">
        <v>68</v>
      </c>
      <c r="D9" s="320"/>
      <c r="E9" s="320"/>
      <c r="F9" s="320"/>
      <c r="G9" s="320"/>
      <c r="H9" s="320"/>
      <c r="I9" s="320"/>
      <c r="J9" s="320"/>
      <c r="K9" s="320"/>
      <c r="L9" s="320"/>
      <c r="M9" s="321"/>
    </row>
    <row r="10" spans="1:13" ht="31.5" customHeight="1" x14ac:dyDescent="0.25">
      <c r="A10" s="6" t="s">
        <v>69</v>
      </c>
      <c r="B10" s="9" t="s">
        <v>64</v>
      </c>
      <c r="C10" s="292" t="s">
        <v>70</v>
      </c>
      <c r="D10" s="293"/>
      <c r="E10" s="293"/>
      <c r="F10" s="293"/>
      <c r="G10" s="293"/>
      <c r="H10" s="293"/>
      <c r="I10" s="293"/>
      <c r="J10" s="293"/>
      <c r="K10" s="293"/>
      <c r="L10" s="293"/>
      <c r="M10" s="294"/>
    </row>
    <row r="11" spans="1:13" ht="31.5" customHeight="1" x14ac:dyDescent="0.25">
      <c r="A11" s="6" t="s">
        <v>71</v>
      </c>
      <c r="B11" s="9" t="s">
        <v>64</v>
      </c>
      <c r="C11" s="11" t="s">
        <v>72</v>
      </c>
      <c r="D11" s="289" t="s">
        <v>73</v>
      </c>
      <c r="E11" s="290"/>
      <c r="F11" s="290"/>
      <c r="G11" s="290"/>
      <c r="H11" s="290"/>
      <c r="I11" s="290"/>
      <c r="J11" s="290"/>
      <c r="K11" s="290"/>
      <c r="L11" s="290"/>
      <c r="M11" s="291"/>
    </row>
    <row r="12" spans="1:13" ht="31.5" customHeight="1" x14ac:dyDescent="0.25">
      <c r="A12" s="6" t="s">
        <v>74</v>
      </c>
      <c r="B12" s="9" t="s">
        <v>64</v>
      </c>
      <c r="C12" s="11" t="s">
        <v>72</v>
      </c>
      <c r="D12" s="287" t="s">
        <v>75</v>
      </c>
      <c r="E12" s="288"/>
      <c r="F12" s="117"/>
      <c r="G12" s="281"/>
      <c r="H12" s="282"/>
      <c r="I12" s="282"/>
      <c r="J12" s="282"/>
      <c r="K12" s="282"/>
      <c r="L12" s="282"/>
      <c r="M12" s="283"/>
    </row>
    <row r="13" spans="1:13" ht="31.5" customHeight="1" x14ac:dyDescent="0.25">
      <c r="A13" s="6" t="s">
        <v>76</v>
      </c>
      <c r="B13" s="9" t="s">
        <v>64</v>
      </c>
      <c r="C13" s="11" t="s">
        <v>72</v>
      </c>
      <c r="D13" s="287" t="s">
        <v>75</v>
      </c>
      <c r="E13" s="288"/>
      <c r="F13" s="117"/>
      <c r="G13" s="284"/>
      <c r="H13" s="285"/>
      <c r="I13" s="285"/>
      <c r="J13" s="285"/>
      <c r="K13" s="285"/>
      <c r="L13" s="285"/>
      <c r="M13" s="286"/>
    </row>
    <row r="14" spans="1:13" ht="31.5" customHeight="1" x14ac:dyDescent="0.25">
      <c r="A14" s="6" t="s">
        <v>77</v>
      </c>
      <c r="B14" s="9" t="s">
        <v>64</v>
      </c>
      <c r="C14" s="11" t="s">
        <v>72</v>
      </c>
      <c r="D14" s="289" t="s">
        <v>78</v>
      </c>
      <c r="E14" s="290"/>
      <c r="F14" s="290"/>
      <c r="G14" s="290"/>
      <c r="H14" s="290"/>
      <c r="I14" s="290"/>
      <c r="J14" s="290"/>
      <c r="K14" s="290"/>
      <c r="L14" s="290"/>
      <c r="M14" s="291"/>
    </row>
    <row r="15" spans="1:13" ht="31.5" customHeight="1" x14ac:dyDescent="0.25">
      <c r="A15" s="6" t="s">
        <v>79</v>
      </c>
      <c r="B15" s="9" t="s">
        <v>64</v>
      </c>
      <c r="C15" s="11" t="s">
        <v>72</v>
      </c>
      <c r="D15" s="289" t="s">
        <v>80</v>
      </c>
      <c r="E15" s="290"/>
      <c r="F15" s="290"/>
      <c r="G15" s="290"/>
      <c r="H15" s="290"/>
      <c r="I15" s="290"/>
      <c r="J15" s="290"/>
      <c r="K15" s="290"/>
      <c r="L15" s="290"/>
      <c r="M15" s="291"/>
    </row>
    <row r="16" spans="1:13" ht="31.5" customHeight="1" x14ac:dyDescent="0.25">
      <c r="A16" s="6" t="s">
        <v>81</v>
      </c>
      <c r="B16" s="9" t="s">
        <v>64</v>
      </c>
      <c r="C16" s="11" t="s">
        <v>72</v>
      </c>
      <c r="D16" s="8" t="s">
        <v>82</v>
      </c>
      <c r="E16" s="8"/>
      <c r="F16" s="322"/>
      <c r="G16" s="323"/>
      <c r="H16" s="323"/>
      <c r="I16" s="323"/>
      <c r="J16" s="323"/>
      <c r="K16" s="323"/>
      <c r="L16" s="323"/>
      <c r="M16" s="324"/>
    </row>
    <row r="17" spans="1:13" ht="31.5" customHeight="1" x14ac:dyDescent="0.25">
      <c r="A17" s="6" t="s">
        <v>83</v>
      </c>
      <c r="B17" s="9" t="s">
        <v>64</v>
      </c>
      <c r="C17" s="11" t="s">
        <v>72</v>
      </c>
      <c r="D17" s="8" t="s">
        <v>82</v>
      </c>
      <c r="E17" s="8"/>
      <c r="F17" s="322"/>
      <c r="G17" s="323"/>
      <c r="H17" s="323"/>
      <c r="I17" s="323"/>
      <c r="J17" s="323"/>
      <c r="K17" s="323"/>
      <c r="L17" s="323"/>
      <c r="M17" s="324"/>
    </row>
    <row r="18" spans="1:13" ht="48.75" customHeight="1" thickBot="1" x14ac:dyDescent="0.3">
      <c r="A18" s="7" t="s">
        <v>84</v>
      </c>
      <c r="B18" s="10" t="s">
        <v>64</v>
      </c>
      <c r="C18" s="295" t="s">
        <v>85</v>
      </c>
      <c r="D18" s="296"/>
      <c r="E18" s="296"/>
      <c r="F18" s="296"/>
      <c r="G18" s="296"/>
      <c r="H18" s="296"/>
      <c r="I18" s="296"/>
      <c r="J18" s="296"/>
      <c r="K18" s="296"/>
      <c r="L18" s="296"/>
      <c r="M18" s="297"/>
    </row>
  </sheetData>
  <mergeCells count="21">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 ref="G12:M13"/>
    <mergeCell ref="D12:E12"/>
    <mergeCell ref="D13:E13"/>
    <mergeCell ref="D14:M14"/>
    <mergeCell ref="D15:M15"/>
  </mergeCells>
  <conditionalFormatting sqref="C7">
    <cfRule type="expression" dxfId="28" priority="29">
      <formula>$B$7&lt;&gt;"Oui"</formula>
    </cfRule>
  </conditionalFormatting>
  <conditionalFormatting sqref="D7">
    <cfRule type="expression" dxfId="27" priority="13">
      <formula>$B$7&lt;&gt;"Oui"</formula>
    </cfRule>
  </conditionalFormatting>
  <conditionalFormatting sqref="C8">
    <cfRule type="expression" dxfId="26" priority="11">
      <formula>$B8&lt;&gt;"Oui"</formula>
    </cfRule>
  </conditionalFormatting>
  <conditionalFormatting sqref="D8">
    <cfRule type="expression" dxfId="25" priority="10">
      <formula>$B8&lt;&gt;"Oui"</formula>
    </cfRule>
  </conditionalFormatting>
  <conditionalFormatting sqref="C9">
    <cfRule type="expression" dxfId="24" priority="9">
      <formula>$B9&lt;&gt;"Oui"</formula>
    </cfRule>
  </conditionalFormatting>
  <conditionalFormatting sqref="C10">
    <cfRule type="expression" dxfId="23" priority="8">
      <formula>$B10&lt;&gt;"Oui"</formula>
    </cfRule>
  </conditionalFormatting>
  <conditionalFormatting sqref="C11:D11">
    <cfRule type="expression" dxfId="22" priority="7">
      <formula>$B11&lt;&gt;"Oui"</formula>
    </cfRule>
  </conditionalFormatting>
  <conditionalFormatting sqref="C12:D12 C13">
    <cfRule type="expression" dxfId="21" priority="6">
      <formula>$B12&lt;&gt;"Oui"</formula>
    </cfRule>
  </conditionalFormatting>
  <conditionalFormatting sqref="F12:F13">
    <cfRule type="expression" dxfId="20" priority="5">
      <formula>$B12&lt;&gt;"Oui"</formula>
    </cfRule>
  </conditionalFormatting>
  <conditionalFormatting sqref="C14:D15 C16:F17">
    <cfRule type="expression" dxfId="19" priority="4">
      <formula>$B14&lt;&gt;"Oui"</formula>
    </cfRule>
  </conditionalFormatting>
  <conditionalFormatting sqref="C18">
    <cfRule type="expression" dxfId="18" priority="3">
      <formula>$B18&lt;&gt;"Oui"</formula>
    </cfRule>
  </conditionalFormatting>
  <conditionalFormatting sqref="D13">
    <cfRule type="expression" dxfId="17" priority="1">
      <formula>$B13&lt;&gt;"Oui"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Données!$B$2:$B$3</xm:f>
          </x14:formula1>
          <xm:sqref>B7:B18</xm:sqref>
        </x14:dataValidation>
        <x14:dataValidation type="list" allowBlank="1" showInputMessage="1" showErrorMessage="1" xr:uid="{00000000-0002-0000-0500-000001000000}">
          <x14:formula1>
            <xm:f>Données!$C$2:$C$3</xm:f>
          </x14:formula1>
          <xm:sqref>C11:C17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N218"/>
  <sheetViews>
    <sheetView topLeftCell="A70" zoomScale="90" zoomScaleNormal="90" workbookViewId="0">
      <selection activeCell="K10" sqref="K5:K10"/>
    </sheetView>
  </sheetViews>
  <sheetFormatPr baseColWidth="10" defaultColWidth="11.42578125" defaultRowHeight="15" x14ac:dyDescent="0.25"/>
  <cols>
    <col min="1" max="1" width="21.5703125" customWidth="1"/>
    <col min="2" max="2" width="18.5703125" customWidth="1"/>
    <col min="3" max="3" width="20.85546875" customWidth="1"/>
    <col min="4" max="4" width="17.28515625" customWidth="1"/>
    <col min="5" max="6" width="17.42578125" customWidth="1"/>
    <col min="7" max="8" width="16.42578125" customWidth="1"/>
    <col min="9" max="11" width="15.85546875" customWidth="1"/>
    <col min="12" max="12" width="22" customWidth="1"/>
    <col min="13" max="13" width="19.140625" customWidth="1"/>
    <col min="14" max="14" width="11.42578125" hidden="1" customWidth="1"/>
  </cols>
  <sheetData>
    <row r="1" spans="1:14" ht="15.6" customHeight="1" thickBot="1" x14ac:dyDescent="0.3">
      <c r="A1" s="333" t="s">
        <v>86</v>
      </c>
      <c r="B1" s="334"/>
      <c r="C1" s="334"/>
      <c r="D1" s="334"/>
      <c r="E1" s="334"/>
      <c r="F1" s="334"/>
      <c r="G1" s="334"/>
      <c r="H1" s="334"/>
      <c r="I1" s="334"/>
      <c r="J1" s="334"/>
      <c r="K1" s="334"/>
      <c r="L1" s="334"/>
      <c r="M1" s="24"/>
    </row>
    <row r="2" spans="1:14" x14ac:dyDescent="0.25">
      <c r="A2" s="325" t="s">
        <v>87</v>
      </c>
      <c r="B2" s="326"/>
      <c r="C2" s="326"/>
      <c r="D2" s="326"/>
      <c r="E2" s="326"/>
      <c r="F2" s="326"/>
      <c r="G2" s="326"/>
      <c r="H2" s="326"/>
      <c r="I2" s="326"/>
      <c r="J2" s="326"/>
      <c r="K2" s="326"/>
      <c r="L2" s="327"/>
    </row>
    <row r="3" spans="1:14" ht="30" customHeight="1" thickBot="1" x14ac:dyDescent="0.3">
      <c r="A3" s="160" t="s">
        <v>88</v>
      </c>
      <c r="B3" s="328" t="s">
        <v>89</v>
      </c>
      <c r="C3" s="329"/>
      <c r="D3" s="330"/>
      <c r="E3" s="331"/>
      <c r="F3" s="331"/>
      <c r="G3" s="331"/>
      <c r="H3" s="331"/>
      <c r="I3" s="331"/>
      <c r="J3" s="331"/>
      <c r="K3" s="331"/>
      <c r="L3" s="332"/>
    </row>
    <row r="4" spans="1:14" ht="94.5" customHeight="1" thickBot="1" x14ac:dyDescent="0.3">
      <c r="A4" s="158" t="s">
        <v>90</v>
      </c>
      <c r="B4" s="159" t="s">
        <v>91</v>
      </c>
      <c r="C4" s="159" t="s">
        <v>92</v>
      </c>
      <c r="D4" s="159" t="s">
        <v>93</v>
      </c>
      <c r="E4" s="159" t="s">
        <v>94</v>
      </c>
      <c r="F4" s="159" t="s">
        <v>328</v>
      </c>
      <c r="G4" s="159" t="s">
        <v>95</v>
      </c>
      <c r="H4" s="159" t="s">
        <v>328</v>
      </c>
      <c r="I4" s="159" t="s">
        <v>96</v>
      </c>
      <c r="J4" s="159" t="s">
        <v>328</v>
      </c>
      <c r="K4" s="156" t="s">
        <v>97</v>
      </c>
      <c r="L4" s="157" t="s">
        <v>98</v>
      </c>
      <c r="M4" s="40"/>
      <c r="N4" s="176" t="s">
        <v>338</v>
      </c>
    </row>
    <row r="5" spans="1:14" x14ac:dyDescent="0.25">
      <c r="A5" s="28"/>
      <c r="B5" s="25"/>
      <c r="C5" s="25"/>
      <c r="D5" s="25"/>
      <c r="E5" s="25"/>
      <c r="F5" s="25"/>
      <c r="G5" s="25"/>
      <c r="H5" s="25"/>
      <c r="I5" s="25"/>
      <c r="J5" s="25"/>
      <c r="K5" s="148">
        <f t="shared" ref="K5:K35" si="0">E5*1.5+G5+I5*2/3</f>
        <v>0</v>
      </c>
      <c r="L5" s="147">
        <f>IF(OR(F41="non",F41=""),E41*1.5,0)+IF(OR(H41="non",H41=""),G41*1,0)+IF(OR(J41="",J41="non"),I41*2/3,0)</f>
        <v>0</v>
      </c>
      <c r="N5" s="199" t="str">
        <f>IF(ISNA(MATCH("Délocalisée",$F$5:$F$35,0)),"","Délocalisée")</f>
        <v/>
      </c>
    </row>
    <row r="6" spans="1:14" x14ac:dyDescent="0.25">
      <c r="A6" s="28"/>
      <c r="B6" s="25"/>
      <c r="C6" s="25"/>
      <c r="D6" s="25"/>
      <c r="E6" s="25"/>
      <c r="F6" s="25"/>
      <c r="G6" s="25"/>
      <c r="H6" s="25"/>
      <c r="I6" s="25"/>
      <c r="J6" s="25"/>
      <c r="K6" s="148">
        <f t="shared" si="0"/>
        <v>0</v>
      </c>
      <c r="L6" s="149">
        <f>IF(OR(F42="non",F42=""),E42*1.5,0)+IF(OR(H42="non",H42=""),G42*1,0)+IF(OR(J42="",J42="non"),I42*2/3,0)</f>
        <v>0</v>
      </c>
      <c r="N6" s="199" t="str">
        <f>IF(ISNA(MATCH("Délocalisée",$F$41:$F$71,0)),"","Délocalisée")</f>
        <v/>
      </c>
    </row>
    <row r="7" spans="1:14" x14ac:dyDescent="0.25">
      <c r="A7" s="28"/>
      <c r="B7" s="25"/>
      <c r="C7" s="25"/>
      <c r="D7" s="25"/>
      <c r="E7" s="25"/>
      <c r="F7" s="25"/>
      <c r="G7" s="25"/>
      <c r="H7" s="25"/>
      <c r="I7" s="25"/>
      <c r="J7" s="25"/>
      <c r="K7" s="148">
        <f t="shared" si="0"/>
        <v>0</v>
      </c>
      <c r="L7" s="149">
        <f t="shared" ref="L7:L35" si="1">IF(OR(F7="non",F7=""),E7*1.5,0)+IF(OR(H7="non",H7=""),G7*1,0)+IF(OR(J7="",J7="non"),I7*2/3,0)</f>
        <v>0</v>
      </c>
      <c r="N7" s="199" t="str">
        <f>IF(ISNA(MATCH("Délocalisée",$F$77:$F$107,0)),"","Délocalisée")</f>
        <v/>
      </c>
    </row>
    <row r="8" spans="1:14" x14ac:dyDescent="0.25">
      <c r="A8" s="28"/>
      <c r="B8" s="25"/>
      <c r="C8" s="25"/>
      <c r="D8" s="25"/>
      <c r="E8" s="25"/>
      <c r="F8" s="25"/>
      <c r="G8" s="25"/>
      <c r="H8" s="25"/>
      <c r="I8" s="25"/>
      <c r="J8" s="25"/>
      <c r="K8" s="148">
        <f t="shared" si="0"/>
        <v>0</v>
      </c>
      <c r="L8" s="149">
        <f t="shared" si="1"/>
        <v>0</v>
      </c>
      <c r="N8" s="199" t="str">
        <f>IF(ISNA(MATCH("Délocalisée",$F$113:$F$143,0)),"","Délocalisée")</f>
        <v/>
      </c>
    </row>
    <row r="9" spans="1:14" x14ac:dyDescent="0.25">
      <c r="A9" s="28"/>
      <c r="B9" s="25"/>
      <c r="C9" s="25"/>
      <c r="D9" s="25"/>
      <c r="E9" s="25"/>
      <c r="F9" s="25"/>
      <c r="G9" s="25"/>
      <c r="H9" s="25"/>
      <c r="I9" s="25"/>
      <c r="J9" s="25"/>
      <c r="K9" s="148">
        <f t="shared" si="0"/>
        <v>0</v>
      </c>
      <c r="L9" s="149">
        <f t="shared" si="1"/>
        <v>0</v>
      </c>
      <c r="N9" s="199" t="str">
        <f>IF(ISNA(MATCH("Délocalisée",$F$149:$F$179,0)),"","Délocalisée")</f>
        <v/>
      </c>
    </row>
    <row r="10" spans="1:14" x14ac:dyDescent="0.25">
      <c r="A10" s="28"/>
      <c r="B10" s="25"/>
      <c r="C10" s="25"/>
      <c r="D10" s="25"/>
      <c r="E10" s="25"/>
      <c r="F10" s="25"/>
      <c r="G10" s="25"/>
      <c r="H10" s="25"/>
      <c r="I10" s="25"/>
      <c r="J10" s="25"/>
      <c r="K10" s="148">
        <f t="shared" si="0"/>
        <v>0</v>
      </c>
      <c r="L10" s="149">
        <f t="shared" si="1"/>
        <v>0</v>
      </c>
      <c r="N10" s="199" t="str">
        <f>IF(ISNA(MATCH("Délocalisée",$F$185:$F$215,0)),"","Délocalisée")</f>
        <v/>
      </c>
    </row>
    <row r="11" spans="1:14" x14ac:dyDescent="0.25">
      <c r="A11" s="28"/>
      <c r="B11" s="25"/>
      <c r="C11" s="25"/>
      <c r="D11" s="25"/>
      <c r="E11" s="25"/>
      <c r="F11" s="25"/>
      <c r="G11" s="25"/>
      <c r="H11" s="25"/>
      <c r="I11" s="25"/>
      <c r="J11" s="25"/>
      <c r="K11" s="148">
        <f t="shared" si="0"/>
        <v>0</v>
      </c>
      <c r="L11" s="149">
        <f t="shared" si="1"/>
        <v>0</v>
      </c>
      <c r="N11" s="200" t="str">
        <f>IF(ISNA(MATCH("Délocalisée",$H$5:$H$35,0)),"","Délocalisée")</f>
        <v/>
      </c>
    </row>
    <row r="12" spans="1:14" x14ac:dyDescent="0.25">
      <c r="A12" s="28"/>
      <c r="B12" s="25"/>
      <c r="C12" s="25"/>
      <c r="D12" s="25"/>
      <c r="E12" s="25"/>
      <c r="F12" s="25"/>
      <c r="G12" s="25"/>
      <c r="H12" s="25"/>
      <c r="I12" s="25"/>
      <c r="J12" s="25"/>
      <c r="K12" s="148">
        <f t="shared" si="0"/>
        <v>0</v>
      </c>
      <c r="L12" s="149">
        <f t="shared" si="1"/>
        <v>0</v>
      </c>
      <c r="N12" s="200" t="str">
        <f>IF(ISNA(MATCH("Délocalisée",$H$41:$H$71,0)),"","Délocalisée")</f>
        <v/>
      </c>
    </row>
    <row r="13" spans="1:14" x14ac:dyDescent="0.25">
      <c r="A13" s="28"/>
      <c r="B13" s="25"/>
      <c r="C13" s="25"/>
      <c r="D13" s="25"/>
      <c r="E13" s="25"/>
      <c r="F13" s="25"/>
      <c r="G13" s="25"/>
      <c r="H13" s="25"/>
      <c r="I13" s="25"/>
      <c r="J13" s="25"/>
      <c r="K13" s="148">
        <f t="shared" si="0"/>
        <v>0</v>
      </c>
      <c r="L13" s="149">
        <f t="shared" si="1"/>
        <v>0</v>
      </c>
      <c r="N13" s="200" t="str">
        <f>IF(ISNA(MATCH("Délocalisée",$H$77:$H$107,0)),"","Délocalisée")</f>
        <v/>
      </c>
    </row>
    <row r="14" spans="1:14" x14ac:dyDescent="0.25">
      <c r="A14" s="28"/>
      <c r="B14" s="25"/>
      <c r="C14" s="25"/>
      <c r="D14" s="25"/>
      <c r="E14" s="25"/>
      <c r="F14" s="25"/>
      <c r="G14" s="25"/>
      <c r="H14" s="25"/>
      <c r="I14" s="25"/>
      <c r="J14" s="25"/>
      <c r="K14" s="148">
        <f t="shared" si="0"/>
        <v>0</v>
      </c>
      <c r="L14" s="149">
        <f t="shared" si="1"/>
        <v>0</v>
      </c>
      <c r="N14" s="200" t="str">
        <f>IF(ISNA(MATCH("Délocalisée",$H$113:$H$143,0)),"","Délocalisée")</f>
        <v/>
      </c>
    </row>
    <row r="15" spans="1:14" x14ac:dyDescent="0.25">
      <c r="A15" s="28"/>
      <c r="B15" s="25"/>
      <c r="C15" s="25"/>
      <c r="D15" s="25"/>
      <c r="E15" s="25"/>
      <c r="F15" s="25"/>
      <c r="G15" s="25"/>
      <c r="H15" s="25"/>
      <c r="I15" s="25"/>
      <c r="J15" s="25"/>
      <c r="K15" s="148">
        <f t="shared" si="0"/>
        <v>0</v>
      </c>
      <c r="L15" s="149">
        <f t="shared" si="1"/>
        <v>0</v>
      </c>
      <c r="N15" s="200" t="str">
        <f>IF(ISNA(MATCH("Délocalisée",$H$149:$H$179,0)),"","Délocalisée")</f>
        <v/>
      </c>
    </row>
    <row r="16" spans="1:14" x14ac:dyDescent="0.25">
      <c r="A16" s="28"/>
      <c r="B16" s="25"/>
      <c r="C16" s="25"/>
      <c r="D16" s="25"/>
      <c r="E16" s="25"/>
      <c r="F16" s="25"/>
      <c r="G16" s="25"/>
      <c r="H16" s="25"/>
      <c r="I16" s="25"/>
      <c r="J16" s="25"/>
      <c r="K16" s="148">
        <f t="shared" si="0"/>
        <v>0</v>
      </c>
      <c r="L16" s="149">
        <f t="shared" si="1"/>
        <v>0</v>
      </c>
      <c r="N16" s="200" t="str">
        <f>IF(ISNA(MATCH("Délocalisée",$H$185:$H$215,0)),"","Délocalisée")</f>
        <v/>
      </c>
    </row>
    <row r="17" spans="1:14" x14ac:dyDescent="0.25">
      <c r="A17" s="28"/>
      <c r="B17" s="25"/>
      <c r="C17" s="25"/>
      <c r="D17" s="25"/>
      <c r="E17" s="25"/>
      <c r="F17" s="25"/>
      <c r="G17" s="25"/>
      <c r="H17" s="25"/>
      <c r="I17" s="25"/>
      <c r="J17" s="25"/>
      <c r="K17" s="148">
        <f t="shared" si="0"/>
        <v>0</v>
      </c>
      <c r="L17" s="149">
        <f t="shared" si="1"/>
        <v>0</v>
      </c>
      <c r="N17" s="199" t="str">
        <f>IF(ISNA(MATCH("Délocalisée",$J$5:$J$35,0)),"","Délocalisée")</f>
        <v/>
      </c>
    </row>
    <row r="18" spans="1:14" x14ac:dyDescent="0.25">
      <c r="A18" s="28"/>
      <c r="B18" s="25"/>
      <c r="C18" s="25"/>
      <c r="D18" s="25"/>
      <c r="E18" s="25"/>
      <c r="F18" s="25"/>
      <c r="G18" s="25"/>
      <c r="H18" s="25"/>
      <c r="I18" s="25"/>
      <c r="J18" s="25"/>
      <c r="K18" s="148">
        <f t="shared" si="0"/>
        <v>0</v>
      </c>
      <c r="L18" s="149">
        <f t="shared" si="1"/>
        <v>0</v>
      </c>
      <c r="N18" s="199" t="str">
        <f>IF(ISNA(MATCH("Délocalisée",$J$41:$J$71,0)),"","Délocalisée")</f>
        <v/>
      </c>
    </row>
    <row r="19" spans="1:14" x14ac:dyDescent="0.25">
      <c r="A19" s="28"/>
      <c r="B19" s="25"/>
      <c r="C19" s="25"/>
      <c r="D19" s="25"/>
      <c r="E19" s="25"/>
      <c r="F19" s="25"/>
      <c r="G19" s="25"/>
      <c r="H19" s="25"/>
      <c r="I19" s="25"/>
      <c r="J19" s="25"/>
      <c r="K19" s="148">
        <f t="shared" si="0"/>
        <v>0</v>
      </c>
      <c r="L19" s="149">
        <f t="shared" si="1"/>
        <v>0</v>
      </c>
      <c r="N19" s="199" t="str">
        <f>IF(ISNA(MATCH("Délocalisée",$J$77:$J$107,0)),"","Délocalisée")</f>
        <v/>
      </c>
    </row>
    <row r="20" spans="1:14" x14ac:dyDescent="0.25">
      <c r="A20" s="28"/>
      <c r="B20" s="25"/>
      <c r="C20" s="25"/>
      <c r="D20" s="25"/>
      <c r="E20" s="25"/>
      <c r="F20" s="25"/>
      <c r="G20" s="25"/>
      <c r="H20" s="25"/>
      <c r="I20" s="25"/>
      <c r="J20" s="25"/>
      <c r="K20" s="148">
        <f t="shared" si="0"/>
        <v>0</v>
      </c>
      <c r="L20" s="149">
        <f t="shared" si="1"/>
        <v>0</v>
      </c>
      <c r="N20" s="199" t="str">
        <f>IF(ISNA(MATCH("Délocalisée",$J$113:$J$143,0)),"","Délocalisée")</f>
        <v/>
      </c>
    </row>
    <row r="21" spans="1:14" x14ac:dyDescent="0.25">
      <c r="A21" s="28"/>
      <c r="B21" s="25"/>
      <c r="C21" s="25"/>
      <c r="D21" s="25"/>
      <c r="E21" s="25"/>
      <c r="F21" s="25"/>
      <c r="G21" s="25"/>
      <c r="H21" s="25"/>
      <c r="I21" s="25"/>
      <c r="J21" s="25"/>
      <c r="K21" s="148">
        <f t="shared" si="0"/>
        <v>0</v>
      </c>
      <c r="L21" s="149">
        <f t="shared" si="1"/>
        <v>0</v>
      </c>
      <c r="N21" s="199" t="str">
        <f>IF(ISNA(MATCH("Délocalisée",$J$149:$J$179,0)),"","Délocalisée")</f>
        <v/>
      </c>
    </row>
    <row r="22" spans="1:14" ht="15.75" thickBot="1" x14ac:dyDescent="0.3">
      <c r="A22" s="28"/>
      <c r="B22" s="25"/>
      <c r="C22" s="25"/>
      <c r="D22" s="25"/>
      <c r="E22" s="25"/>
      <c r="F22" s="25"/>
      <c r="G22" s="25"/>
      <c r="H22" s="25"/>
      <c r="I22" s="25"/>
      <c r="J22" s="25"/>
      <c r="K22" s="148">
        <f t="shared" si="0"/>
        <v>0</v>
      </c>
      <c r="L22" s="149">
        <f t="shared" si="1"/>
        <v>0</v>
      </c>
      <c r="N22" s="199" t="str">
        <f>IF(ISNA(MATCH("Délocalisée",$J$185:$J$215,0)),"","Délocalisée")</f>
        <v/>
      </c>
    </row>
    <row r="23" spans="1:14" ht="15.75" thickBot="1" x14ac:dyDescent="0.3">
      <c r="A23" s="28"/>
      <c r="B23" s="25"/>
      <c r="C23" s="25"/>
      <c r="D23" s="25"/>
      <c r="E23" s="25"/>
      <c r="F23" s="25"/>
      <c r="G23" s="25"/>
      <c r="H23" s="25"/>
      <c r="I23" s="25"/>
      <c r="J23" s="25"/>
      <c r="K23" s="148">
        <f t="shared" si="0"/>
        <v>0</v>
      </c>
      <c r="L23" s="149">
        <f t="shared" si="1"/>
        <v>0</v>
      </c>
      <c r="N23" s="201" t="str">
        <f>IF(ISNA(MATCH("Délocalisée",$N$5:$N$22,0)),"","Délocalisée")</f>
        <v/>
      </c>
    </row>
    <row r="24" spans="1:14" x14ac:dyDescent="0.25">
      <c r="A24" s="28"/>
      <c r="B24" s="25"/>
      <c r="C24" s="25"/>
      <c r="D24" s="25"/>
      <c r="E24" s="25"/>
      <c r="F24" s="25"/>
      <c r="G24" s="25"/>
      <c r="H24" s="25"/>
      <c r="I24" s="25"/>
      <c r="J24" s="25"/>
      <c r="K24" s="148">
        <f t="shared" si="0"/>
        <v>0</v>
      </c>
      <c r="L24" s="149">
        <f t="shared" si="1"/>
        <v>0</v>
      </c>
    </row>
    <row r="25" spans="1:14" x14ac:dyDescent="0.25">
      <c r="A25" s="28"/>
      <c r="B25" s="25"/>
      <c r="C25" s="25"/>
      <c r="D25" s="25"/>
      <c r="E25" s="25"/>
      <c r="F25" s="25"/>
      <c r="G25" s="25"/>
      <c r="H25" s="25"/>
      <c r="I25" s="25"/>
      <c r="J25" s="25"/>
      <c r="K25" s="148">
        <f t="shared" si="0"/>
        <v>0</v>
      </c>
      <c r="L25" s="149">
        <f t="shared" si="1"/>
        <v>0</v>
      </c>
    </row>
    <row r="26" spans="1:14" x14ac:dyDescent="0.25">
      <c r="A26" s="28"/>
      <c r="B26" s="25"/>
      <c r="C26" s="25"/>
      <c r="D26" s="25"/>
      <c r="E26" s="25"/>
      <c r="F26" s="25"/>
      <c r="G26" s="25"/>
      <c r="H26" s="25"/>
      <c r="I26" s="25"/>
      <c r="J26" s="25"/>
      <c r="K26" s="148">
        <f t="shared" si="0"/>
        <v>0</v>
      </c>
      <c r="L26" s="149">
        <f t="shared" si="1"/>
        <v>0</v>
      </c>
    </row>
    <row r="27" spans="1:14" x14ac:dyDescent="0.25">
      <c r="A27" s="28"/>
      <c r="B27" s="25"/>
      <c r="C27" s="25"/>
      <c r="D27" s="25"/>
      <c r="E27" s="25"/>
      <c r="F27" s="25"/>
      <c r="G27" s="25"/>
      <c r="H27" s="25"/>
      <c r="I27" s="25"/>
      <c r="J27" s="25"/>
      <c r="K27" s="148">
        <f t="shared" si="0"/>
        <v>0</v>
      </c>
      <c r="L27" s="149">
        <f t="shared" si="1"/>
        <v>0</v>
      </c>
    </row>
    <row r="28" spans="1:14" x14ac:dyDescent="0.25">
      <c r="A28" s="28"/>
      <c r="B28" s="25"/>
      <c r="C28" s="25"/>
      <c r="D28" s="25"/>
      <c r="E28" s="25"/>
      <c r="F28" s="25"/>
      <c r="G28" s="25"/>
      <c r="H28" s="25"/>
      <c r="I28" s="25"/>
      <c r="J28" s="25"/>
      <c r="K28" s="148">
        <f t="shared" si="0"/>
        <v>0</v>
      </c>
      <c r="L28" s="149">
        <f t="shared" si="1"/>
        <v>0</v>
      </c>
    </row>
    <row r="29" spans="1:14" x14ac:dyDescent="0.25">
      <c r="A29" s="28"/>
      <c r="B29" s="25"/>
      <c r="C29" s="25"/>
      <c r="D29" s="25"/>
      <c r="E29" s="25"/>
      <c r="F29" s="25"/>
      <c r="G29" s="25"/>
      <c r="H29" s="25"/>
      <c r="I29" s="25"/>
      <c r="J29" s="25"/>
      <c r="K29" s="148">
        <f t="shared" si="0"/>
        <v>0</v>
      </c>
      <c r="L29" s="149">
        <f t="shared" si="1"/>
        <v>0</v>
      </c>
    </row>
    <row r="30" spans="1:14" x14ac:dyDescent="0.25">
      <c r="A30" s="28"/>
      <c r="B30" s="25"/>
      <c r="C30" s="25"/>
      <c r="D30" s="25"/>
      <c r="E30" s="25"/>
      <c r="F30" s="25"/>
      <c r="G30" s="25"/>
      <c r="H30" s="25"/>
      <c r="I30" s="25"/>
      <c r="J30" s="25"/>
      <c r="K30" s="148">
        <f t="shared" si="0"/>
        <v>0</v>
      </c>
      <c r="L30" s="149">
        <f t="shared" si="1"/>
        <v>0</v>
      </c>
    </row>
    <row r="31" spans="1:14" x14ac:dyDescent="0.25">
      <c r="A31" s="28"/>
      <c r="B31" s="25"/>
      <c r="C31" s="25"/>
      <c r="D31" s="25"/>
      <c r="E31" s="25"/>
      <c r="F31" s="25"/>
      <c r="G31" s="25"/>
      <c r="H31" s="25"/>
      <c r="I31" s="25"/>
      <c r="J31" s="25"/>
      <c r="K31" s="148">
        <f t="shared" si="0"/>
        <v>0</v>
      </c>
      <c r="L31" s="149">
        <f t="shared" si="1"/>
        <v>0</v>
      </c>
    </row>
    <row r="32" spans="1:14" x14ac:dyDescent="0.25">
      <c r="A32" s="28"/>
      <c r="B32" s="25"/>
      <c r="C32" s="25"/>
      <c r="D32" s="25"/>
      <c r="E32" s="25"/>
      <c r="F32" s="25"/>
      <c r="G32" s="25"/>
      <c r="H32" s="25"/>
      <c r="I32" s="25"/>
      <c r="J32" s="25"/>
      <c r="K32" s="148">
        <f t="shared" si="0"/>
        <v>0</v>
      </c>
      <c r="L32" s="149">
        <f t="shared" si="1"/>
        <v>0</v>
      </c>
    </row>
    <row r="33" spans="1:12" x14ac:dyDescent="0.25">
      <c r="A33" s="28"/>
      <c r="B33" s="25"/>
      <c r="C33" s="25"/>
      <c r="D33" s="25"/>
      <c r="E33" s="25"/>
      <c r="F33" s="25"/>
      <c r="G33" s="25"/>
      <c r="H33" s="25"/>
      <c r="I33" s="25"/>
      <c r="J33" s="25"/>
      <c r="K33" s="148">
        <f t="shared" si="0"/>
        <v>0</v>
      </c>
      <c r="L33" s="149">
        <f t="shared" si="1"/>
        <v>0</v>
      </c>
    </row>
    <row r="34" spans="1:12" x14ac:dyDescent="0.25">
      <c r="A34" s="28"/>
      <c r="B34" s="25"/>
      <c r="C34" s="25"/>
      <c r="D34" s="25"/>
      <c r="E34" s="25"/>
      <c r="F34" s="25"/>
      <c r="G34" s="25"/>
      <c r="H34" s="25"/>
      <c r="I34" s="25"/>
      <c r="J34" s="25"/>
      <c r="K34" s="148">
        <f t="shared" si="0"/>
        <v>0</v>
      </c>
      <c r="L34" s="149">
        <f t="shared" si="1"/>
        <v>0</v>
      </c>
    </row>
    <row r="35" spans="1:12" ht="15.75" thickBot="1" x14ac:dyDescent="0.3">
      <c r="A35" s="29"/>
      <c r="B35" s="30"/>
      <c r="C35" s="30"/>
      <c r="D35" s="32"/>
      <c r="E35" s="32"/>
      <c r="F35" s="32"/>
      <c r="G35" s="32"/>
      <c r="H35" s="32"/>
      <c r="I35" s="32"/>
      <c r="J35" s="32"/>
      <c r="K35" s="150">
        <f t="shared" si="0"/>
        <v>0</v>
      </c>
      <c r="L35" s="149">
        <f t="shared" si="1"/>
        <v>0</v>
      </c>
    </row>
    <row r="36" spans="1:12" ht="15.75" thickBot="1" x14ac:dyDescent="0.3">
      <c r="D36" s="33" t="s">
        <v>99</v>
      </c>
      <c r="E36" s="34">
        <f>SUM(E5:E35)</f>
        <v>0</v>
      </c>
      <c r="F36" s="34"/>
      <c r="G36" s="34">
        <f t="shared" ref="G36:L36" si="2">SUM(G5:G35)</f>
        <v>0</v>
      </c>
      <c r="H36" s="34"/>
      <c r="I36" s="34">
        <f t="shared" si="2"/>
        <v>0</v>
      </c>
      <c r="J36" s="34"/>
      <c r="K36" s="151">
        <f t="shared" si="2"/>
        <v>0</v>
      </c>
      <c r="L36" s="151">
        <f t="shared" si="2"/>
        <v>0</v>
      </c>
    </row>
    <row r="37" spans="1:12" ht="15.75" thickBot="1" x14ac:dyDescent="0.3"/>
    <row r="38" spans="1:12" x14ac:dyDescent="0.25">
      <c r="A38" s="325" t="s">
        <v>100</v>
      </c>
      <c r="B38" s="326"/>
      <c r="C38" s="326"/>
      <c r="D38" s="326"/>
      <c r="E38" s="326"/>
      <c r="F38" s="326"/>
      <c r="G38" s="326"/>
      <c r="H38" s="326"/>
      <c r="I38" s="326"/>
      <c r="J38" s="326"/>
      <c r="K38" s="326"/>
      <c r="L38" s="327"/>
    </row>
    <row r="39" spans="1:12" x14ac:dyDescent="0.25">
      <c r="A39" s="160" t="s">
        <v>88</v>
      </c>
      <c r="B39" s="328" t="s">
        <v>89</v>
      </c>
      <c r="C39" s="329"/>
      <c r="D39" s="330"/>
      <c r="E39" s="331"/>
      <c r="F39" s="331"/>
      <c r="G39" s="331"/>
      <c r="H39" s="331"/>
      <c r="I39" s="331"/>
      <c r="J39" s="331"/>
      <c r="K39" s="331"/>
      <c r="L39" s="332"/>
    </row>
    <row r="40" spans="1:12" ht="60.75" thickBot="1" x14ac:dyDescent="0.3">
      <c r="A40" s="158" t="s">
        <v>90</v>
      </c>
      <c r="B40" s="159" t="s">
        <v>91</v>
      </c>
      <c r="C40" s="159" t="s">
        <v>92</v>
      </c>
      <c r="D40" s="159" t="s">
        <v>93</v>
      </c>
      <c r="E40" s="159" t="s">
        <v>94</v>
      </c>
      <c r="F40" s="159" t="s">
        <v>328</v>
      </c>
      <c r="G40" s="159" t="s">
        <v>95</v>
      </c>
      <c r="H40" s="159" t="s">
        <v>328</v>
      </c>
      <c r="I40" s="159" t="s">
        <v>96</v>
      </c>
      <c r="J40" s="159" t="s">
        <v>328</v>
      </c>
      <c r="K40" s="156" t="s">
        <v>97</v>
      </c>
      <c r="L40" s="157" t="s">
        <v>98</v>
      </c>
    </row>
    <row r="41" spans="1:12" ht="15.75" thickBot="1" x14ac:dyDescent="0.3">
      <c r="A41" s="26" t="s">
        <v>378</v>
      </c>
      <c r="B41" s="27"/>
      <c r="C41" s="202" t="s">
        <v>380</v>
      </c>
      <c r="D41" s="27">
        <v>1</v>
      </c>
      <c r="E41" s="27">
        <v>10</v>
      </c>
      <c r="F41" s="27" t="s">
        <v>384</v>
      </c>
      <c r="G41" s="27"/>
      <c r="H41" s="27"/>
      <c r="I41" s="27"/>
      <c r="J41" s="27"/>
      <c r="K41" s="148">
        <f t="shared" ref="K41:K71" si="3">E41*1.5+G41+I41*2/3</f>
        <v>15</v>
      </c>
      <c r="L41" s="149">
        <f t="shared" ref="L41:L71" si="4">IF(OR(F41="non",F41=""),E41*1.5,0)+IF(OR(H41="non",H41=""),G41*1,0)+IF(OR(J41="",J41="non"),I41*2/3,0)</f>
        <v>0</v>
      </c>
    </row>
    <row r="42" spans="1:12" x14ac:dyDescent="0.25">
      <c r="A42" s="26" t="s">
        <v>378</v>
      </c>
      <c r="B42" s="25"/>
      <c r="C42" s="202" t="s">
        <v>381</v>
      </c>
      <c r="D42" s="25">
        <v>1</v>
      </c>
      <c r="E42" s="25"/>
      <c r="F42" s="25"/>
      <c r="G42" s="25"/>
      <c r="H42" s="25"/>
      <c r="I42" s="25">
        <v>20</v>
      </c>
      <c r="J42" s="25" t="s">
        <v>384</v>
      </c>
      <c r="K42" s="148">
        <f t="shared" si="3"/>
        <v>13.333333333333334</v>
      </c>
      <c r="L42" s="149">
        <f t="shared" si="4"/>
        <v>0</v>
      </c>
    </row>
    <row r="43" spans="1:12" x14ac:dyDescent="0.25">
      <c r="A43" s="28"/>
      <c r="B43" s="25"/>
      <c r="C43" s="25"/>
      <c r="D43" s="25"/>
      <c r="E43" s="25"/>
      <c r="F43" s="25"/>
      <c r="G43" s="25"/>
      <c r="H43" s="25"/>
      <c r="I43" s="25"/>
      <c r="J43" s="25"/>
      <c r="K43" s="148">
        <f t="shared" si="3"/>
        <v>0</v>
      </c>
      <c r="L43" s="149">
        <f t="shared" si="4"/>
        <v>0</v>
      </c>
    </row>
    <row r="44" spans="1:12" x14ac:dyDescent="0.25">
      <c r="A44" s="28"/>
      <c r="B44" s="25"/>
      <c r="C44" s="25"/>
      <c r="D44" s="25"/>
      <c r="E44" s="25"/>
      <c r="F44" s="25"/>
      <c r="G44" s="25"/>
      <c r="H44" s="25"/>
      <c r="I44" s="25"/>
      <c r="J44" s="25"/>
      <c r="K44" s="148">
        <f t="shared" si="3"/>
        <v>0</v>
      </c>
      <c r="L44" s="149">
        <f t="shared" si="4"/>
        <v>0</v>
      </c>
    </row>
    <row r="45" spans="1:12" x14ac:dyDescent="0.25">
      <c r="A45" s="28"/>
      <c r="B45" s="25"/>
      <c r="C45" s="25"/>
      <c r="D45" s="25"/>
      <c r="E45" s="25"/>
      <c r="F45" s="25"/>
      <c r="G45" s="25"/>
      <c r="H45" s="25"/>
      <c r="I45" s="25"/>
      <c r="J45" s="25"/>
      <c r="K45" s="148">
        <f t="shared" si="3"/>
        <v>0</v>
      </c>
      <c r="L45" s="149">
        <f t="shared" si="4"/>
        <v>0</v>
      </c>
    </row>
    <row r="46" spans="1:12" x14ac:dyDescent="0.25">
      <c r="A46" s="28"/>
      <c r="B46" s="25"/>
      <c r="C46" s="25"/>
      <c r="D46" s="25"/>
      <c r="E46" s="25"/>
      <c r="F46" s="25"/>
      <c r="G46" s="25"/>
      <c r="H46" s="25"/>
      <c r="I46" s="25"/>
      <c r="J46" s="25"/>
      <c r="K46" s="148">
        <f t="shared" si="3"/>
        <v>0</v>
      </c>
      <c r="L46" s="149">
        <f t="shared" si="4"/>
        <v>0</v>
      </c>
    </row>
    <row r="47" spans="1:12" x14ac:dyDescent="0.25">
      <c r="A47" s="28"/>
      <c r="B47" s="25"/>
      <c r="C47" s="25"/>
      <c r="D47" s="25"/>
      <c r="E47" s="25"/>
      <c r="F47" s="25"/>
      <c r="G47" s="25"/>
      <c r="H47" s="25"/>
      <c r="I47" s="25"/>
      <c r="J47" s="25"/>
      <c r="K47" s="148">
        <f t="shared" si="3"/>
        <v>0</v>
      </c>
      <c r="L47" s="149">
        <f t="shared" si="4"/>
        <v>0</v>
      </c>
    </row>
    <row r="48" spans="1:12" x14ac:dyDescent="0.25">
      <c r="A48" s="28"/>
      <c r="B48" s="25"/>
      <c r="C48" s="25"/>
      <c r="D48" s="25"/>
      <c r="E48" s="25"/>
      <c r="F48" s="25"/>
      <c r="G48" s="25"/>
      <c r="H48" s="25"/>
      <c r="I48" s="25"/>
      <c r="J48" s="25"/>
      <c r="K48" s="148">
        <f t="shared" si="3"/>
        <v>0</v>
      </c>
      <c r="L48" s="149">
        <f t="shared" si="4"/>
        <v>0</v>
      </c>
    </row>
    <row r="49" spans="1:12" x14ac:dyDescent="0.25">
      <c r="A49" s="28"/>
      <c r="B49" s="25"/>
      <c r="C49" s="25"/>
      <c r="D49" s="25"/>
      <c r="E49" s="25"/>
      <c r="F49" s="25"/>
      <c r="G49" s="25"/>
      <c r="H49" s="25"/>
      <c r="I49" s="25"/>
      <c r="J49" s="25"/>
      <c r="K49" s="148">
        <f t="shared" si="3"/>
        <v>0</v>
      </c>
      <c r="L49" s="149">
        <f t="shared" si="4"/>
        <v>0</v>
      </c>
    </row>
    <row r="50" spans="1:12" x14ac:dyDescent="0.25">
      <c r="A50" s="28"/>
      <c r="B50" s="25"/>
      <c r="C50" s="25"/>
      <c r="D50" s="25"/>
      <c r="E50" s="25"/>
      <c r="F50" s="25"/>
      <c r="G50" s="25"/>
      <c r="H50" s="25"/>
      <c r="I50" s="25"/>
      <c r="J50" s="25"/>
      <c r="K50" s="148">
        <f t="shared" si="3"/>
        <v>0</v>
      </c>
      <c r="L50" s="149">
        <f t="shared" si="4"/>
        <v>0</v>
      </c>
    </row>
    <row r="51" spans="1:12" x14ac:dyDescent="0.25">
      <c r="A51" s="28"/>
      <c r="B51" s="25"/>
      <c r="C51" s="25"/>
      <c r="D51" s="25"/>
      <c r="E51" s="25"/>
      <c r="F51" s="25"/>
      <c r="G51" s="25"/>
      <c r="H51" s="25"/>
      <c r="I51" s="25"/>
      <c r="J51" s="25"/>
      <c r="K51" s="148">
        <f t="shared" si="3"/>
        <v>0</v>
      </c>
      <c r="L51" s="149">
        <f t="shared" si="4"/>
        <v>0</v>
      </c>
    </row>
    <row r="52" spans="1:12" x14ac:dyDescent="0.25">
      <c r="A52" s="28"/>
      <c r="B52" s="25"/>
      <c r="C52" s="25"/>
      <c r="D52" s="25"/>
      <c r="E52" s="25"/>
      <c r="F52" s="25"/>
      <c r="G52" s="25"/>
      <c r="H52" s="25"/>
      <c r="I52" s="25"/>
      <c r="J52" s="25"/>
      <c r="K52" s="148">
        <f t="shared" si="3"/>
        <v>0</v>
      </c>
      <c r="L52" s="149">
        <f t="shared" si="4"/>
        <v>0</v>
      </c>
    </row>
    <row r="53" spans="1:12" x14ac:dyDescent="0.25">
      <c r="A53" s="28"/>
      <c r="B53" s="25"/>
      <c r="C53" s="25"/>
      <c r="D53" s="25"/>
      <c r="E53" s="25"/>
      <c r="F53" s="25"/>
      <c r="G53" s="25"/>
      <c r="H53" s="25"/>
      <c r="I53" s="25"/>
      <c r="J53" s="25"/>
      <c r="K53" s="148">
        <f t="shared" si="3"/>
        <v>0</v>
      </c>
      <c r="L53" s="149">
        <f t="shared" si="4"/>
        <v>0</v>
      </c>
    </row>
    <row r="54" spans="1:12" x14ac:dyDescent="0.25">
      <c r="A54" s="28"/>
      <c r="B54" s="25"/>
      <c r="C54" s="25"/>
      <c r="D54" s="25"/>
      <c r="E54" s="25"/>
      <c r="F54" s="25"/>
      <c r="G54" s="25"/>
      <c r="H54" s="25"/>
      <c r="I54" s="25"/>
      <c r="J54" s="25"/>
      <c r="K54" s="148">
        <f t="shared" si="3"/>
        <v>0</v>
      </c>
      <c r="L54" s="149">
        <f t="shared" si="4"/>
        <v>0</v>
      </c>
    </row>
    <row r="55" spans="1:12" x14ac:dyDescent="0.25">
      <c r="A55" s="28"/>
      <c r="B55" s="25"/>
      <c r="C55" s="25"/>
      <c r="D55" s="25"/>
      <c r="E55" s="25"/>
      <c r="F55" s="25"/>
      <c r="G55" s="25"/>
      <c r="H55" s="25"/>
      <c r="I55" s="25"/>
      <c r="J55" s="25"/>
      <c r="K55" s="148">
        <f t="shared" si="3"/>
        <v>0</v>
      </c>
      <c r="L55" s="149">
        <f t="shared" si="4"/>
        <v>0</v>
      </c>
    </row>
    <row r="56" spans="1:12" x14ac:dyDescent="0.25">
      <c r="A56" s="28"/>
      <c r="B56" s="25"/>
      <c r="C56" s="25"/>
      <c r="D56" s="25"/>
      <c r="E56" s="25"/>
      <c r="F56" s="25"/>
      <c r="G56" s="25"/>
      <c r="H56" s="25"/>
      <c r="I56" s="25"/>
      <c r="J56" s="25"/>
      <c r="K56" s="148">
        <f t="shared" si="3"/>
        <v>0</v>
      </c>
      <c r="L56" s="149">
        <f t="shared" si="4"/>
        <v>0</v>
      </c>
    </row>
    <row r="57" spans="1:12" x14ac:dyDescent="0.25">
      <c r="A57" s="28"/>
      <c r="B57" s="25"/>
      <c r="C57" s="25"/>
      <c r="D57" s="25"/>
      <c r="E57" s="25"/>
      <c r="F57" s="25"/>
      <c r="G57" s="25"/>
      <c r="H57" s="25"/>
      <c r="I57" s="25"/>
      <c r="J57" s="25"/>
      <c r="K57" s="148">
        <f t="shared" si="3"/>
        <v>0</v>
      </c>
      <c r="L57" s="149">
        <f t="shared" si="4"/>
        <v>0</v>
      </c>
    </row>
    <row r="58" spans="1:12" x14ac:dyDescent="0.25">
      <c r="A58" s="28"/>
      <c r="B58" s="25"/>
      <c r="C58" s="25"/>
      <c r="D58" s="25"/>
      <c r="E58" s="25"/>
      <c r="F58" s="25"/>
      <c r="G58" s="25"/>
      <c r="H58" s="25"/>
      <c r="I58" s="25"/>
      <c r="J58" s="25"/>
      <c r="K58" s="148">
        <f t="shared" si="3"/>
        <v>0</v>
      </c>
      <c r="L58" s="149">
        <f t="shared" si="4"/>
        <v>0</v>
      </c>
    </row>
    <row r="59" spans="1:12" x14ac:dyDescent="0.25">
      <c r="A59" s="28"/>
      <c r="B59" s="25"/>
      <c r="C59" s="25"/>
      <c r="D59" s="25"/>
      <c r="E59" s="25"/>
      <c r="F59" s="25"/>
      <c r="G59" s="25"/>
      <c r="H59" s="25"/>
      <c r="I59" s="25"/>
      <c r="J59" s="25"/>
      <c r="K59" s="148">
        <f t="shared" si="3"/>
        <v>0</v>
      </c>
      <c r="L59" s="149">
        <f t="shared" si="4"/>
        <v>0</v>
      </c>
    </row>
    <row r="60" spans="1:12" x14ac:dyDescent="0.25">
      <c r="A60" s="28"/>
      <c r="B60" s="25"/>
      <c r="C60" s="25"/>
      <c r="D60" s="25"/>
      <c r="E60" s="25"/>
      <c r="F60" s="25"/>
      <c r="G60" s="25"/>
      <c r="H60" s="25"/>
      <c r="I60" s="25"/>
      <c r="J60" s="25"/>
      <c r="K60" s="148">
        <f t="shared" si="3"/>
        <v>0</v>
      </c>
      <c r="L60" s="149">
        <f t="shared" si="4"/>
        <v>0</v>
      </c>
    </row>
    <row r="61" spans="1:12" x14ac:dyDescent="0.25">
      <c r="A61" s="28"/>
      <c r="B61" s="25"/>
      <c r="C61" s="25"/>
      <c r="D61" s="25"/>
      <c r="E61" s="25"/>
      <c r="F61" s="25"/>
      <c r="G61" s="25"/>
      <c r="H61" s="25"/>
      <c r="I61" s="25"/>
      <c r="J61" s="25"/>
      <c r="K61" s="148">
        <f t="shared" si="3"/>
        <v>0</v>
      </c>
      <c r="L61" s="149">
        <f t="shared" si="4"/>
        <v>0</v>
      </c>
    </row>
    <row r="62" spans="1:12" x14ac:dyDescent="0.25">
      <c r="A62" s="28"/>
      <c r="B62" s="25"/>
      <c r="C62" s="25"/>
      <c r="D62" s="25"/>
      <c r="E62" s="25"/>
      <c r="F62" s="25"/>
      <c r="G62" s="25"/>
      <c r="H62" s="25"/>
      <c r="I62" s="25"/>
      <c r="J62" s="25"/>
      <c r="K62" s="148">
        <f t="shared" si="3"/>
        <v>0</v>
      </c>
      <c r="L62" s="149">
        <f t="shared" si="4"/>
        <v>0</v>
      </c>
    </row>
    <row r="63" spans="1:12" x14ac:dyDescent="0.25">
      <c r="A63" s="28"/>
      <c r="B63" s="25"/>
      <c r="C63" s="25"/>
      <c r="D63" s="25"/>
      <c r="E63" s="25"/>
      <c r="F63" s="25"/>
      <c r="G63" s="25"/>
      <c r="H63" s="25"/>
      <c r="I63" s="25"/>
      <c r="J63" s="25"/>
      <c r="K63" s="148">
        <f t="shared" si="3"/>
        <v>0</v>
      </c>
      <c r="L63" s="149">
        <f t="shared" si="4"/>
        <v>0</v>
      </c>
    </row>
    <row r="64" spans="1:12" x14ac:dyDescent="0.25">
      <c r="A64" s="28"/>
      <c r="B64" s="25"/>
      <c r="C64" s="25"/>
      <c r="D64" s="25"/>
      <c r="E64" s="25"/>
      <c r="F64" s="25"/>
      <c r="G64" s="25"/>
      <c r="H64" s="25"/>
      <c r="I64" s="25"/>
      <c r="J64" s="25"/>
      <c r="K64" s="148">
        <f t="shared" si="3"/>
        <v>0</v>
      </c>
      <c r="L64" s="149">
        <f t="shared" si="4"/>
        <v>0</v>
      </c>
    </row>
    <row r="65" spans="1:12" x14ac:dyDescent="0.25">
      <c r="A65" s="28"/>
      <c r="B65" s="25"/>
      <c r="C65" s="25"/>
      <c r="D65" s="25"/>
      <c r="E65" s="25"/>
      <c r="F65" s="25"/>
      <c r="G65" s="25"/>
      <c r="H65" s="25"/>
      <c r="I65" s="25"/>
      <c r="J65" s="25"/>
      <c r="K65" s="148">
        <f t="shared" si="3"/>
        <v>0</v>
      </c>
      <c r="L65" s="149">
        <f t="shared" si="4"/>
        <v>0</v>
      </c>
    </row>
    <row r="66" spans="1:12" x14ac:dyDescent="0.25">
      <c r="A66" s="28"/>
      <c r="B66" s="25"/>
      <c r="C66" s="25"/>
      <c r="D66" s="25"/>
      <c r="E66" s="25"/>
      <c r="F66" s="25"/>
      <c r="G66" s="25"/>
      <c r="H66" s="25"/>
      <c r="I66" s="25"/>
      <c r="J66" s="25"/>
      <c r="K66" s="148">
        <f t="shared" si="3"/>
        <v>0</v>
      </c>
      <c r="L66" s="149">
        <f t="shared" si="4"/>
        <v>0</v>
      </c>
    </row>
    <row r="67" spans="1:12" x14ac:dyDescent="0.25">
      <c r="A67" s="28"/>
      <c r="B67" s="25"/>
      <c r="C67" s="25"/>
      <c r="D67" s="25"/>
      <c r="E67" s="25"/>
      <c r="F67" s="25"/>
      <c r="G67" s="25"/>
      <c r="H67" s="25"/>
      <c r="I67" s="25"/>
      <c r="J67" s="25"/>
      <c r="K67" s="148">
        <f t="shared" si="3"/>
        <v>0</v>
      </c>
      <c r="L67" s="149">
        <f t="shared" si="4"/>
        <v>0</v>
      </c>
    </row>
    <row r="68" spans="1:12" x14ac:dyDescent="0.25">
      <c r="A68" s="28"/>
      <c r="B68" s="25"/>
      <c r="C68" s="25"/>
      <c r="D68" s="25"/>
      <c r="E68" s="25"/>
      <c r="F68" s="25"/>
      <c r="G68" s="25"/>
      <c r="H68" s="25"/>
      <c r="I68" s="25"/>
      <c r="J68" s="25"/>
      <c r="K68" s="148">
        <f t="shared" si="3"/>
        <v>0</v>
      </c>
      <c r="L68" s="149">
        <f t="shared" si="4"/>
        <v>0</v>
      </c>
    </row>
    <row r="69" spans="1:12" x14ac:dyDescent="0.25">
      <c r="A69" s="28"/>
      <c r="B69" s="25"/>
      <c r="C69" s="25"/>
      <c r="D69" s="25"/>
      <c r="E69" s="25"/>
      <c r="F69" s="25"/>
      <c r="G69" s="25"/>
      <c r="H69" s="25"/>
      <c r="I69" s="25"/>
      <c r="J69" s="25"/>
      <c r="K69" s="148">
        <f t="shared" si="3"/>
        <v>0</v>
      </c>
      <c r="L69" s="149">
        <f t="shared" si="4"/>
        <v>0</v>
      </c>
    </row>
    <row r="70" spans="1:12" x14ac:dyDescent="0.25">
      <c r="A70" s="28"/>
      <c r="B70" s="25"/>
      <c r="C70" s="25"/>
      <c r="D70" s="25"/>
      <c r="E70" s="25"/>
      <c r="F70" s="25"/>
      <c r="G70" s="25"/>
      <c r="H70" s="25"/>
      <c r="I70" s="25"/>
      <c r="J70" s="25"/>
      <c r="K70" s="148">
        <f t="shared" si="3"/>
        <v>0</v>
      </c>
      <c r="L70" s="149">
        <f t="shared" si="4"/>
        <v>0</v>
      </c>
    </row>
    <row r="71" spans="1:12" ht="15.75" thickBot="1" x14ac:dyDescent="0.3">
      <c r="A71" s="29"/>
      <c r="B71" s="30"/>
      <c r="C71" s="30"/>
      <c r="D71" s="30"/>
      <c r="E71" s="30"/>
      <c r="F71" s="32"/>
      <c r="G71" s="30"/>
      <c r="H71" s="32"/>
      <c r="I71" s="30"/>
      <c r="J71" s="32"/>
      <c r="K71" s="152">
        <f t="shared" si="3"/>
        <v>0</v>
      </c>
      <c r="L71" s="149">
        <f t="shared" si="4"/>
        <v>0</v>
      </c>
    </row>
    <row r="72" spans="1:12" ht="15.75" thickBot="1" x14ac:dyDescent="0.3">
      <c r="D72" s="33" t="s">
        <v>99</v>
      </c>
      <c r="E72" s="34">
        <f>SUM(E41:E71)</f>
        <v>10</v>
      </c>
      <c r="F72" s="34"/>
      <c r="G72" s="34">
        <f>SUM(G41:G71)</f>
        <v>0</v>
      </c>
      <c r="H72" s="34"/>
      <c r="I72" s="34">
        <f>SUM(I41:I71)</f>
        <v>20</v>
      </c>
      <c r="J72" s="34"/>
      <c r="K72" s="151">
        <f t="shared" ref="K72:L72" si="5">SUM(K41:K71)</f>
        <v>28.333333333333336</v>
      </c>
      <c r="L72" s="151">
        <f t="shared" si="5"/>
        <v>0</v>
      </c>
    </row>
    <row r="73" spans="1:12" ht="15.75" thickBot="1" x14ac:dyDescent="0.3"/>
    <row r="74" spans="1:12" x14ac:dyDescent="0.25">
      <c r="A74" s="325" t="s">
        <v>101</v>
      </c>
      <c r="B74" s="326"/>
      <c r="C74" s="326"/>
      <c r="D74" s="326"/>
      <c r="E74" s="326"/>
      <c r="F74" s="326"/>
      <c r="G74" s="326"/>
      <c r="H74" s="326"/>
      <c r="I74" s="326"/>
      <c r="J74" s="326"/>
      <c r="K74" s="326"/>
      <c r="L74" s="327"/>
    </row>
    <row r="75" spans="1:12" x14ac:dyDescent="0.25">
      <c r="A75" s="160" t="s">
        <v>88</v>
      </c>
      <c r="B75" s="328" t="s">
        <v>89</v>
      </c>
      <c r="C75" s="329"/>
      <c r="D75" s="330"/>
      <c r="E75" s="331"/>
      <c r="F75" s="331"/>
      <c r="G75" s="331"/>
      <c r="H75" s="331"/>
      <c r="I75" s="331"/>
      <c r="J75" s="331"/>
      <c r="K75" s="331"/>
      <c r="L75" s="332"/>
    </row>
    <row r="76" spans="1:12" ht="60.75" thickBot="1" x14ac:dyDescent="0.3">
      <c r="A76" s="158" t="s">
        <v>90</v>
      </c>
      <c r="B76" s="159" t="s">
        <v>91</v>
      </c>
      <c r="C76" s="159" t="s">
        <v>92</v>
      </c>
      <c r="D76" s="159" t="s">
        <v>93</v>
      </c>
      <c r="E76" s="159" t="s">
        <v>94</v>
      </c>
      <c r="F76" s="159" t="s">
        <v>328</v>
      </c>
      <c r="G76" s="159" t="s">
        <v>95</v>
      </c>
      <c r="H76" s="159" t="s">
        <v>328</v>
      </c>
      <c r="I76" s="159" t="s">
        <v>96</v>
      </c>
      <c r="J76" s="159" t="s">
        <v>328</v>
      </c>
      <c r="K76" s="156" t="s">
        <v>97</v>
      </c>
      <c r="L76" s="157" t="s">
        <v>98</v>
      </c>
    </row>
    <row r="77" spans="1:12" ht="15.75" thickBot="1" x14ac:dyDescent="0.3">
      <c r="A77" s="26" t="s">
        <v>379</v>
      </c>
      <c r="B77" s="25"/>
      <c r="C77" s="202" t="s">
        <v>382</v>
      </c>
      <c r="D77" s="25">
        <v>1</v>
      </c>
      <c r="E77" s="25"/>
      <c r="F77" s="25"/>
      <c r="G77" s="25">
        <v>10</v>
      </c>
      <c r="H77" s="25" t="s">
        <v>384</v>
      </c>
      <c r="I77" s="25"/>
      <c r="J77" s="25"/>
      <c r="K77" s="154">
        <f t="shared" ref="K77:K107" si="6">E77*1.5+G77+I77*2/3</f>
        <v>10</v>
      </c>
      <c r="L77" s="147">
        <f>IF(OR(F77="non",F77=""),E77*1.5,0)+IF(OR(H77="non",H77=""),G77*1,0)+IF(OR(J77="",J77="non"),I77*2/3,0)</f>
        <v>0</v>
      </c>
    </row>
    <row r="78" spans="1:12" x14ac:dyDescent="0.25">
      <c r="A78" s="26" t="s">
        <v>379</v>
      </c>
      <c r="B78" s="25"/>
      <c r="C78" s="202" t="s">
        <v>383</v>
      </c>
      <c r="D78" s="25">
        <v>1</v>
      </c>
      <c r="E78" s="25"/>
      <c r="F78" s="25"/>
      <c r="G78" s="25"/>
      <c r="H78" s="25"/>
      <c r="I78" s="25">
        <v>20</v>
      </c>
      <c r="J78" s="25" t="s">
        <v>384</v>
      </c>
      <c r="K78" s="155">
        <f t="shared" si="6"/>
        <v>13.333333333333334</v>
      </c>
      <c r="L78" s="149">
        <f t="shared" ref="L78:L107" si="7">IF(OR(F78="non",F78=""),E78*1.5,0)+IF(OR(H78="non",H78=""),G78*1,0)+IF(OR(J78="",J78="non"),I78*2/3,0)</f>
        <v>0</v>
      </c>
    </row>
    <row r="79" spans="1:12" x14ac:dyDescent="0.25">
      <c r="A79" s="28"/>
      <c r="B79" s="25"/>
      <c r="C79" s="25"/>
      <c r="D79" s="25"/>
      <c r="E79" s="25"/>
      <c r="F79" s="25"/>
      <c r="G79" s="25"/>
      <c r="H79" s="25"/>
      <c r="I79" s="25"/>
      <c r="J79" s="25"/>
      <c r="K79" s="148">
        <f t="shared" si="6"/>
        <v>0</v>
      </c>
      <c r="L79" s="149">
        <f t="shared" si="7"/>
        <v>0</v>
      </c>
    </row>
    <row r="80" spans="1:12" x14ac:dyDescent="0.25">
      <c r="A80" s="28"/>
      <c r="B80" s="25"/>
      <c r="C80" s="25"/>
      <c r="D80" s="25"/>
      <c r="E80" s="25"/>
      <c r="F80" s="25"/>
      <c r="G80" s="25"/>
      <c r="H80" s="25"/>
      <c r="I80" s="25"/>
      <c r="J80" s="25"/>
      <c r="K80" s="148">
        <f t="shared" si="6"/>
        <v>0</v>
      </c>
      <c r="L80" s="149">
        <f t="shared" si="7"/>
        <v>0</v>
      </c>
    </row>
    <row r="81" spans="1:12" x14ac:dyDescent="0.25">
      <c r="A81" s="28"/>
      <c r="B81" s="25"/>
      <c r="C81" s="25"/>
      <c r="D81" s="25"/>
      <c r="E81" s="25"/>
      <c r="F81" s="25"/>
      <c r="G81" s="25"/>
      <c r="H81" s="25"/>
      <c r="I81" s="25"/>
      <c r="J81" s="25"/>
      <c r="K81" s="148">
        <f t="shared" si="6"/>
        <v>0</v>
      </c>
      <c r="L81" s="149">
        <f t="shared" si="7"/>
        <v>0</v>
      </c>
    </row>
    <row r="82" spans="1:12" x14ac:dyDescent="0.25">
      <c r="A82" s="28"/>
      <c r="B82" s="25"/>
      <c r="C82" s="25"/>
      <c r="D82" s="25"/>
      <c r="E82" s="25"/>
      <c r="F82" s="25"/>
      <c r="G82" s="25"/>
      <c r="H82" s="25"/>
      <c r="I82" s="25"/>
      <c r="J82" s="25"/>
      <c r="K82" s="148">
        <f t="shared" si="6"/>
        <v>0</v>
      </c>
      <c r="L82" s="149">
        <f t="shared" si="7"/>
        <v>0</v>
      </c>
    </row>
    <row r="83" spans="1:12" x14ac:dyDescent="0.25">
      <c r="A83" s="28"/>
      <c r="B83" s="25"/>
      <c r="C83" s="25"/>
      <c r="D83" s="25"/>
      <c r="E83" s="25"/>
      <c r="F83" s="25"/>
      <c r="G83" s="25"/>
      <c r="H83" s="25"/>
      <c r="I83" s="25"/>
      <c r="J83" s="25"/>
      <c r="K83" s="148">
        <f t="shared" si="6"/>
        <v>0</v>
      </c>
      <c r="L83" s="149">
        <f t="shared" si="7"/>
        <v>0</v>
      </c>
    </row>
    <row r="84" spans="1:12" x14ac:dyDescent="0.25">
      <c r="A84" s="28"/>
      <c r="B84" s="25"/>
      <c r="C84" s="25"/>
      <c r="D84" s="25"/>
      <c r="E84" s="25"/>
      <c r="F84" s="25"/>
      <c r="G84" s="25"/>
      <c r="H84" s="25"/>
      <c r="I84" s="25"/>
      <c r="J84" s="25"/>
      <c r="K84" s="148">
        <f t="shared" si="6"/>
        <v>0</v>
      </c>
      <c r="L84" s="149">
        <f t="shared" si="7"/>
        <v>0</v>
      </c>
    </row>
    <row r="85" spans="1:12" x14ac:dyDescent="0.25">
      <c r="A85" s="28"/>
      <c r="B85" s="25"/>
      <c r="C85" s="25"/>
      <c r="D85" s="25"/>
      <c r="E85" s="25"/>
      <c r="F85" s="25"/>
      <c r="G85" s="25"/>
      <c r="H85" s="25"/>
      <c r="I85" s="25"/>
      <c r="J85" s="25"/>
      <c r="K85" s="148">
        <f t="shared" si="6"/>
        <v>0</v>
      </c>
      <c r="L85" s="149">
        <f t="shared" si="7"/>
        <v>0</v>
      </c>
    </row>
    <row r="86" spans="1:12" x14ac:dyDescent="0.25">
      <c r="A86" s="28"/>
      <c r="B86" s="25"/>
      <c r="C86" s="25"/>
      <c r="D86" s="25"/>
      <c r="E86" s="25"/>
      <c r="F86" s="25"/>
      <c r="G86" s="25"/>
      <c r="H86" s="25"/>
      <c r="I86" s="25"/>
      <c r="J86" s="25"/>
      <c r="K86" s="148">
        <f t="shared" si="6"/>
        <v>0</v>
      </c>
      <c r="L86" s="149">
        <f t="shared" si="7"/>
        <v>0</v>
      </c>
    </row>
    <row r="87" spans="1:12" x14ac:dyDescent="0.25">
      <c r="A87" s="28"/>
      <c r="B87" s="25"/>
      <c r="C87" s="25"/>
      <c r="D87" s="25"/>
      <c r="E87" s="25"/>
      <c r="F87" s="25"/>
      <c r="G87" s="25"/>
      <c r="H87" s="25"/>
      <c r="I87" s="25"/>
      <c r="J87" s="25"/>
      <c r="K87" s="148">
        <f t="shared" si="6"/>
        <v>0</v>
      </c>
      <c r="L87" s="149">
        <f t="shared" si="7"/>
        <v>0</v>
      </c>
    </row>
    <row r="88" spans="1:12" x14ac:dyDescent="0.25">
      <c r="A88" s="28"/>
      <c r="B88" s="25"/>
      <c r="C88" s="25"/>
      <c r="D88" s="25"/>
      <c r="E88" s="25"/>
      <c r="F88" s="25"/>
      <c r="G88" s="25"/>
      <c r="H88" s="25"/>
      <c r="I88" s="25"/>
      <c r="J88" s="25"/>
      <c r="K88" s="148">
        <f t="shared" si="6"/>
        <v>0</v>
      </c>
      <c r="L88" s="149">
        <f t="shared" si="7"/>
        <v>0</v>
      </c>
    </row>
    <row r="89" spans="1:12" x14ac:dyDescent="0.25">
      <c r="A89" s="28"/>
      <c r="B89" s="25"/>
      <c r="C89" s="25"/>
      <c r="D89" s="25"/>
      <c r="E89" s="25"/>
      <c r="F89" s="25"/>
      <c r="G89" s="25"/>
      <c r="H89" s="25"/>
      <c r="I89" s="25"/>
      <c r="J89" s="25"/>
      <c r="K89" s="148">
        <f t="shared" si="6"/>
        <v>0</v>
      </c>
      <c r="L89" s="149">
        <f t="shared" si="7"/>
        <v>0</v>
      </c>
    </row>
    <row r="90" spans="1:12" x14ac:dyDescent="0.25">
      <c r="A90" s="28"/>
      <c r="B90" s="25"/>
      <c r="C90" s="25"/>
      <c r="D90" s="25"/>
      <c r="E90" s="25"/>
      <c r="F90" s="25"/>
      <c r="G90" s="25"/>
      <c r="H90" s="25"/>
      <c r="I90" s="25"/>
      <c r="J90" s="25"/>
      <c r="K90" s="148">
        <f t="shared" si="6"/>
        <v>0</v>
      </c>
      <c r="L90" s="149">
        <f t="shared" si="7"/>
        <v>0</v>
      </c>
    </row>
    <row r="91" spans="1:12" x14ac:dyDescent="0.25">
      <c r="A91" s="28"/>
      <c r="B91" s="25"/>
      <c r="C91" s="25"/>
      <c r="D91" s="25"/>
      <c r="E91" s="25"/>
      <c r="F91" s="25"/>
      <c r="G91" s="25"/>
      <c r="H91" s="25"/>
      <c r="I91" s="25"/>
      <c r="J91" s="25"/>
      <c r="K91" s="148">
        <f t="shared" si="6"/>
        <v>0</v>
      </c>
      <c r="L91" s="149">
        <f t="shared" si="7"/>
        <v>0</v>
      </c>
    </row>
    <row r="92" spans="1:12" x14ac:dyDescent="0.25">
      <c r="A92" s="28"/>
      <c r="B92" s="25"/>
      <c r="C92" s="25"/>
      <c r="D92" s="25"/>
      <c r="E92" s="25"/>
      <c r="F92" s="25"/>
      <c r="G92" s="25"/>
      <c r="H92" s="25"/>
      <c r="I92" s="25"/>
      <c r="J92" s="25"/>
      <c r="K92" s="148">
        <f t="shared" si="6"/>
        <v>0</v>
      </c>
      <c r="L92" s="149">
        <f t="shared" si="7"/>
        <v>0</v>
      </c>
    </row>
    <row r="93" spans="1:12" x14ac:dyDescent="0.25">
      <c r="A93" s="28"/>
      <c r="B93" s="25"/>
      <c r="C93" s="25"/>
      <c r="D93" s="25"/>
      <c r="E93" s="25"/>
      <c r="F93" s="25"/>
      <c r="G93" s="25"/>
      <c r="H93" s="25"/>
      <c r="I93" s="25"/>
      <c r="J93" s="25"/>
      <c r="K93" s="148">
        <f t="shared" si="6"/>
        <v>0</v>
      </c>
      <c r="L93" s="149">
        <f t="shared" si="7"/>
        <v>0</v>
      </c>
    </row>
    <row r="94" spans="1:12" x14ac:dyDescent="0.25">
      <c r="A94" s="28"/>
      <c r="B94" s="25"/>
      <c r="C94" s="25"/>
      <c r="D94" s="25"/>
      <c r="E94" s="25"/>
      <c r="F94" s="25"/>
      <c r="G94" s="25"/>
      <c r="H94" s="25"/>
      <c r="I94" s="25"/>
      <c r="J94" s="25"/>
      <c r="K94" s="148">
        <f t="shared" si="6"/>
        <v>0</v>
      </c>
      <c r="L94" s="149">
        <f t="shared" si="7"/>
        <v>0</v>
      </c>
    </row>
    <row r="95" spans="1:12" x14ac:dyDescent="0.25">
      <c r="A95" s="28"/>
      <c r="B95" s="25"/>
      <c r="C95" s="25"/>
      <c r="D95" s="25"/>
      <c r="E95" s="25"/>
      <c r="F95" s="25"/>
      <c r="G95" s="25"/>
      <c r="H95" s="25"/>
      <c r="I95" s="25"/>
      <c r="J95" s="25"/>
      <c r="K95" s="148">
        <f t="shared" si="6"/>
        <v>0</v>
      </c>
      <c r="L95" s="149">
        <f t="shared" si="7"/>
        <v>0</v>
      </c>
    </row>
    <row r="96" spans="1:12" x14ac:dyDescent="0.25">
      <c r="A96" s="28"/>
      <c r="B96" s="25"/>
      <c r="C96" s="25"/>
      <c r="D96" s="25"/>
      <c r="E96" s="25"/>
      <c r="F96" s="25"/>
      <c r="G96" s="25"/>
      <c r="H96" s="25"/>
      <c r="I96" s="25"/>
      <c r="J96" s="25"/>
      <c r="K96" s="148">
        <f t="shared" si="6"/>
        <v>0</v>
      </c>
      <c r="L96" s="149">
        <f t="shared" si="7"/>
        <v>0</v>
      </c>
    </row>
    <row r="97" spans="1:12" x14ac:dyDescent="0.25">
      <c r="A97" s="28"/>
      <c r="B97" s="25"/>
      <c r="C97" s="25"/>
      <c r="D97" s="25"/>
      <c r="E97" s="25"/>
      <c r="F97" s="25"/>
      <c r="G97" s="25"/>
      <c r="H97" s="25"/>
      <c r="I97" s="25"/>
      <c r="J97" s="25"/>
      <c r="K97" s="148">
        <f t="shared" si="6"/>
        <v>0</v>
      </c>
      <c r="L97" s="149">
        <f t="shared" si="7"/>
        <v>0</v>
      </c>
    </row>
    <row r="98" spans="1:12" x14ac:dyDescent="0.25">
      <c r="A98" s="28"/>
      <c r="B98" s="25"/>
      <c r="C98" s="25"/>
      <c r="D98" s="25"/>
      <c r="E98" s="25"/>
      <c r="F98" s="25"/>
      <c r="G98" s="25"/>
      <c r="H98" s="25"/>
      <c r="I98" s="25"/>
      <c r="J98" s="25"/>
      <c r="K98" s="148">
        <f t="shared" si="6"/>
        <v>0</v>
      </c>
      <c r="L98" s="149">
        <f t="shared" si="7"/>
        <v>0</v>
      </c>
    </row>
    <row r="99" spans="1:12" x14ac:dyDescent="0.25">
      <c r="A99" s="28"/>
      <c r="B99" s="25"/>
      <c r="C99" s="25"/>
      <c r="D99" s="25"/>
      <c r="E99" s="25"/>
      <c r="F99" s="25"/>
      <c r="G99" s="25"/>
      <c r="H99" s="25"/>
      <c r="I99" s="25"/>
      <c r="J99" s="25"/>
      <c r="K99" s="148">
        <f t="shared" si="6"/>
        <v>0</v>
      </c>
      <c r="L99" s="149">
        <f t="shared" si="7"/>
        <v>0</v>
      </c>
    </row>
    <row r="100" spans="1:12" x14ac:dyDescent="0.25">
      <c r="A100" s="28"/>
      <c r="B100" s="25"/>
      <c r="C100" s="25"/>
      <c r="D100" s="25"/>
      <c r="E100" s="25"/>
      <c r="F100" s="25"/>
      <c r="G100" s="25"/>
      <c r="H100" s="25"/>
      <c r="I100" s="25"/>
      <c r="J100" s="25"/>
      <c r="K100" s="148">
        <f t="shared" si="6"/>
        <v>0</v>
      </c>
      <c r="L100" s="149">
        <f t="shared" si="7"/>
        <v>0</v>
      </c>
    </row>
    <row r="101" spans="1:12" x14ac:dyDescent="0.25">
      <c r="A101" s="28"/>
      <c r="B101" s="25"/>
      <c r="C101" s="25"/>
      <c r="D101" s="25"/>
      <c r="E101" s="25"/>
      <c r="F101" s="25"/>
      <c r="G101" s="25"/>
      <c r="H101" s="25"/>
      <c r="I101" s="25"/>
      <c r="J101" s="25"/>
      <c r="K101" s="148">
        <f t="shared" si="6"/>
        <v>0</v>
      </c>
      <c r="L101" s="149">
        <f t="shared" si="7"/>
        <v>0</v>
      </c>
    </row>
    <row r="102" spans="1:12" x14ac:dyDescent="0.25">
      <c r="A102" s="28"/>
      <c r="B102" s="25"/>
      <c r="C102" s="25"/>
      <c r="D102" s="25"/>
      <c r="E102" s="25"/>
      <c r="F102" s="25"/>
      <c r="G102" s="25"/>
      <c r="H102" s="25"/>
      <c r="I102" s="25"/>
      <c r="J102" s="25"/>
      <c r="K102" s="148">
        <f t="shared" si="6"/>
        <v>0</v>
      </c>
      <c r="L102" s="149">
        <f t="shared" si="7"/>
        <v>0</v>
      </c>
    </row>
    <row r="103" spans="1:12" x14ac:dyDescent="0.25">
      <c r="A103" s="28"/>
      <c r="B103" s="25"/>
      <c r="C103" s="25"/>
      <c r="D103" s="25"/>
      <c r="E103" s="25"/>
      <c r="F103" s="25"/>
      <c r="G103" s="25"/>
      <c r="H103" s="25"/>
      <c r="I103" s="25"/>
      <c r="J103" s="25"/>
      <c r="K103" s="148">
        <f t="shared" si="6"/>
        <v>0</v>
      </c>
      <c r="L103" s="149">
        <f t="shared" si="7"/>
        <v>0</v>
      </c>
    </row>
    <row r="104" spans="1:12" x14ac:dyDescent="0.25">
      <c r="A104" s="28"/>
      <c r="B104" s="25"/>
      <c r="C104" s="25"/>
      <c r="D104" s="25"/>
      <c r="E104" s="25"/>
      <c r="F104" s="25"/>
      <c r="G104" s="25"/>
      <c r="H104" s="25"/>
      <c r="I104" s="25"/>
      <c r="J104" s="25"/>
      <c r="K104" s="148">
        <f t="shared" si="6"/>
        <v>0</v>
      </c>
      <c r="L104" s="149">
        <f t="shared" si="7"/>
        <v>0</v>
      </c>
    </row>
    <row r="105" spans="1:12" x14ac:dyDescent="0.25">
      <c r="A105" s="28"/>
      <c r="B105" s="25"/>
      <c r="C105" s="25"/>
      <c r="D105" s="25"/>
      <c r="E105" s="25"/>
      <c r="F105" s="25"/>
      <c r="G105" s="25"/>
      <c r="H105" s="25"/>
      <c r="I105" s="25"/>
      <c r="J105" s="25"/>
      <c r="K105" s="148">
        <f t="shared" si="6"/>
        <v>0</v>
      </c>
      <c r="L105" s="149">
        <f t="shared" si="7"/>
        <v>0</v>
      </c>
    </row>
    <row r="106" spans="1:12" x14ac:dyDescent="0.25">
      <c r="A106" s="28"/>
      <c r="B106" s="25"/>
      <c r="C106" s="25"/>
      <c r="D106" s="25"/>
      <c r="E106" s="25"/>
      <c r="F106" s="25"/>
      <c r="G106" s="25"/>
      <c r="H106" s="25"/>
      <c r="I106" s="25"/>
      <c r="J106" s="25"/>
      <c r="K106" s="148">
        <f t="shared" si="6"/>
        <v>0</v>
      </c>
      <c r="L106" s="149">
        <f t="shared" si="7"/>
        <v>0</v>
      </c>
    </row>
    <row r="107" spans="1:12" ht="15.75" thickBot="1" x14ac:dyDescent="0.3">
      <c r="A107" s="29"/>
      <c r="B107" s="30"/>
      <c r="C107" s="30"/>
      <c r="D107" s="30"/>
      <c r="E107" s="30"/>
      <c r="F107" s="32"/>
      <c r="G107" s="30"/>
      <c r="H107" s="32"/>
      <c r="I107" s="30"/>
      <c r="J107" s="32"/>
      <c r="K107" s="152">
        <f t="shared" si="6"/>
        <v>0</v>
      </c>
      <c r="L107" s="149">
        <f t="shared" si="7"/>
        <v>0</v>
      </c>
    </row>
    <row r="108" spans="1:12" ht="15.75" thickBot="1" x14ac:dyDescent="0.3">
      <c r="D108" s="33" t="s">
        <v>99</v>
      </c>
      <c r="E108" s="34">
        <f>SUM(E77:E107)</f>
        <v>0</v>
      </c>
      <c r="F108" s="34"/>
      <c r="G108" s="34">
        <f t="shared" ref="G108:L108" si="8">SUM(G77:G107)</f>
        <v>10</v>
      </c>
      <c r="H108" s="34"/>
      <c r="I108" s="34">
        <f t="shared" si="8"/>
        <v>20</v>
      </c>
      <c r="J108" s="34"/>
      <c r="K108" s="151">
        <f t="shared" si="8"/>
        <v>23.333333333333336</v>
      </c>
      <c r="L108" s="151">
        <f t="shared" si="8"/>
        <v>0</v>
      </c>
    </row>
    <row r="109" spans="1:12" ht="15.75" thickBot="1" x14ac:dyDescent="0.3"/>
    <row r="110" spans="1:12" x14ac:dyDescent="0.25">
      <c r="A110" s="325" t="s">
        <v>102</v>
      </c>
      <c r="B110" s="326"/>
      <c r="C110" s="326"/>
      <c r="D110" s="326"/>
      <c r="E110" s="326"/>
      <c r="F110" s="326"/>
      <c r="G110" s="326"/>
      <c r="H110" s="326"/>
      <c r="I110" s="326"/>
      <c r="J110" s="326"/>
      <c r="K110" s="326"/>
      <c r="L110" s="327"/>
    </row>
    <row r="111" spans="1:12" x14ac:dyDescent="0.25">
      <c r="A111" s="160" t="s">
        <v>88</v>
      </c>
      <c r="B111" s="328" t="s">
        <v>89</v>
      </c>
      <c r="C111" s="329"/>
      <c r="D111" s="330"/>
      <c r="E111" s="331"/>
      <c r="F111" s="331"/>
      <c r="G111" s="331"/>
      <c r="H111" s="331"/>
      <c r="I111" s="331"/>
      <c r="J111" s="331"/>
      <c r="K111" s="331"/>
      <c r="L111" s="332"/>
    </row>
    <row r="112" spans="1:12" ht="60.75" thickBot="1" x14ac:dyDescent="0.3">
      <c r="A112" s="158" t="s">
        <v>90</v>
      </c>
      <c r="B112" s="159" t="s">
        <v>91</v>
      </c>
      <c r="C112" s="159" t="s">
        <v>92</v>
      </c>
      <c r="D112" s="159" t="s">
        <v>93</v>
      </c>
      <c r="E112" s="159" t="s">
        <v>94</v>
      </c>
      <c r="F112" s="159" t="s">
        <v>328</v>
      </c>
      <c r="G112" s="159" t="s">
        <v>95</v>
      </c>
      <c r="H112" s="159" t="s">
        <v>328</v>
      </c>
      <c r="I112" s="159" t="s">
        <v>96</v>
      </c>
      <c r="J112" s="159" t="s">
        <v>328</v>
      </c>
      <c r="K112" s="156" t="s">
        <v>97</v>
      </c>
      <c r="L112" s="157" t="s">
        <v>98</v>
      </c>
    </row>
    <row r="113" spans="1:12" x14ac:dyDescent="0.25">
      <c r="A113" s="26"/>
      <c r="B113" s="27"/>
      <c r="C113" s="31"/>
      <c r="D113" s="27"/>
      <c r="E113" s="27"/>
      <c r="F113" s="27"/>
      <c r="G113" s="27"/>
      <c r="H113" s="27"/>
      <c r="I113" s="27"/>
      <c r="J113" s="27"/>
      <c r="K113" s="155">
        <f t="shared" ref="K113:K143" si="9">E113*1.5+G113+I113*2/3</f>
        <v>0</v>
      </c>
      <c r="L113" s="147">
        <f>IF(OR(F113="non",F113=""),E113*1.5,0)+IF(OR(H113="non",H113=""),G113*1,0)+IF(OR(J113="",J113="non"),I113*2/3,0)</f>
        <v>0</v>
      </c>
    </row>
    <row r="114" spans="1:12" x14ac:dyDescent="0.25">
      <c r="A114" s="28"/>
      <c r="B114" s="25"/>
      <c r="C114" s="25"/>
      <c r="D114" s="25"/>
      <c r="E114" s="25"/>
      <c r="F114" s="25"/>
      <c r="G114" s="25"/>
      <c r="H114" s="25"/>
      <c r="I114" s="25"/>
      <c r="J114" s="25"/>
      <c r="K114" s="153">
        <f t="shared" si="9"/>
        <v>0</v>
      </c>
      <c r="L114" s="149">
        <f t="shared" ref="L114:L143" si="10">IF(OR(F114="non",F114=""),E114*1.5,0)+IF(OR(H114="non",H114=""),G114*1,0)+IF(OR(J114="",J114="non"),I114*2/3,0)</f>
        <v>0</v>
      </c>
    </row>
    <row r="115" spans="1:12" x14ac:dyDescent="0.25">
      <c r="A115" s="28"/>
      <c r="B115" s="25"/>
      <c r="C115" s="25"/>
      <c r="D115" s="25"/>
      <c r="E115" s="25"/>
      <c r="F115" s="25"/>
      <c r="G115" s="25"/>
      <c r="H115" s="25"/>
      <c r="I115" s="25"/>
      <c r="J115" s="25"/>
      <c r="K115" s="148">
        <f t="shared" si="9"/>
        <v>0</v>
      </c>
      <c r="L115" s="149">
        <f t="shared" si="10"/>
        <v>0</v>
      </c>
    </row>
    <row r="116" spans="1:12" x14ac:dyDescent="0.25">
      <c r="A116" s="28"/>
      <c r="B116" s="25"/>
      <c r="C116" s="25"/>
      <c r="D116" s="25"/>
      <c r="E116" s="25"/>
      <c r="F116" s="25"/>
      <c r="G116" s="25"/>
      <c r="H116" s="25"/>
      <c r="I116" s="25"/>
      <c r="J116" s="25"/>
      <c r="K116" s="148">
        <f t="shared" si="9"/>
        <v>0</v>
      </c>
      <c r="L116" s="149">
        <f t="shared" si="10"/>
        <v>0</v>
      </c>
    </row>
    <row r="117" spans="1:12" x14ac:dyDescent="0.25">
      <c r="A117" s="28"/>
      <c r="B117" s="25"/>
      <c r="C117" s="25"/>
      <c r="D117" s="25"/>
      <c r="E117" s="25"/>
      <c r="F117" s="25"/>
      <c r="G117" s="25"/>
      <c r="H117" s="25"/>
      <c r="I117" s="25"/>
      <c r="J117" s="25"/>
      <c r="K117" s="148">
        <f t="shared" si="9"/>
        <v>0</v>
      </c>
      <c r="L117" s="149">
        <f t="shared" si="10"/>
        <v>0</v>
      </c>
    </row>
    <row r="118" spans="1:12" x14ac:dyDescent="0.25">
      <c r="A118" s="28"/>
      <c r="B118" s="25"/>
      <c r="C118" s="25"/>
      <c r="D118" s="25"/>
      <c r="E118" s="25"/>
      <c r="F118" s="25"/>
      <c r="G118" s="25"/>
      <c r="H118" s="25"/>
      <c r="I118" s="25"/>
      <c r="J118" s="25"/>
      <c r="K118" s="148">
        <f t="shared" si="9"/>
        <v>0</v>
      </c>
      <c r="L118" s="149">
        <f t="shared" si="10"/>
        <v>0</v>
      </c>
    </row>
    <row r="119" spans="1:12" x14ac:dyDescent="0.25">
      <c r="A119" s="28"/>
      <c r="B119" s="25"/>
      <c r="C119" s="25"/>
      <c r="D119" s="25"/>
      <c r="E119" s="25"/>
      <c r="F119" s="25"/>
      <c r="G119" s="25"/>
      <c r="H119" s="25"/>
      <c r="I119" s="25"/>
      <c r="J119" s="25"/>
      <c r="K119" s="148">
        <f t="shared" si="9"/>
        <v>0</v>
      </c>
      <c r="L119" s="149">
        <f t="shared" si="10"/>
        <v>0</v>
      </c>
    </row>
    <row r="120" spans="1:12" x14ac:dyDescent="0.25">
      <c r="A120" s="28"/>
      <c r="B120" s="25"/>
      <c r="C120" s="25"/>
      <c r="D120" s="25"/>
      <c r="E120" s="25"/>
      <c r="F120" s="25"/>
      <c r="G120" s="25"/>
      <c r="H120" s="25"/>
      <c r="I120" s="25"/>
      <c r="J120" s="25"/>
      <c r="K120" s="148">
        <f t="shared" si="9"/>
        <v>0</v>
      </c>
      <c r="L120" s="149">
        <f t="shared" si="10"/>
        <v>0</v>
      </c>
    </row>
    <row r="121" spans="1:12" x14ac:dyDescent="0.25">
      <c r="A121" s="28"/>
      <c r="B121" s="25"/>
      <c r="C121" s="25"/>
      <c r="D121" s="25"/>
      <c r="E121" s="25"/>
      <c r="F121" s="25"/>
      <c r="G121" s="25"/>
      <c r="H121" s="25"/>
      <c r="I121" s="25"/>
      <c r="J121" s="25"/>
      <c r="K121" s="148">
        <f t="shared" si="9"/>
        <v>0</v>
      </c>
      <c r="L121" s="149">
        <f t="shared" si="10"/>
        <v>0</v>
      </c>
    </row>
    <row r="122" spans="1:12" x14ac:dyDescent="0.25">
      <c r="A122" s="28"/>
      <c r="B122" s="25"/>
      <c r="C122" s="25"/>
      <c r="D122" s="25"/>
      <c r="E122" s="25"/>
      <c r="F122" s="25"/>
      <c r="G122" s="25"/>
      <c r="H122" s="25"/>
      <c r="I122" s="25"/>
      <c r="J122" s="25"/>
      <c r="K122" s="148">
        <f t="shared" si="9"/>
        <v>0</v>
      </c>
      <c r="L122" s="149">
        <f t="shared" si="10"/>
        <v>0</v>
      </c>
    </row>
    <row r="123" spans="1:12" x14ac:dyDescent="0.25">
      <c r="A123" s="28"/>
      <c r="B123" s="25"/>
      <c r="C123" s="25"/>
      <c r="D123" s="25"/>
      <c r="E123" s="25"/>
      <c r="F123" s="25"/>
      <c r="G123" s="25"/>
      <c r="H123" s="25"/>
      <c r="I123" s="25"/>
      <c r="J123" s="25"/>
      <c r="K123" s="148">
        <f t="shared" si="9"/>
        <v>0</v>
      </c>
      <c r="L123" s="149">
        <f t="shared" si="10"/>
        <v>0</v>
      </c>
    </row>
    <row r="124" spans="1:12" x14ac:dyDescent="0.25">
      <c r="A124" s="28"/>
      <c r="B124" s="25"/>
      <c r="C124" s="25"/>
      <c r="D124" s="25"/>
      <c r="E124" s="25"/>
      <c r="F124" s="25"/>
      <c r="G124" s="25"/>
      <c r="H124" s="25"/>
      <c r="I124" s="25"/>
      <c r="J124" s="25"/>
      <c r="K124" s="148">
        <f t="shared" si="9"/>
        <v>0</v>
      </c>
      <c r="L124" s="149">
        <f t="shared" si="10"/>
        <v>0</v>
      </c>
    </row>
    <row r="125" spans="1:12" x14ac:dyDescent="0.25">
      <c r="A125" s="28"/>
      <c r="B125" s="25"/>
      <c r="C125" s="25"/>
      <c r="D125" s="25"/>
      <c r="E125" s="25"/>
      <c r="F125" s="25"/>
      <c r="G125" s="25"/>
      <c r="H125" s="25"/>
      <c r="I125" s="25"/>
      <c r="J125" s="25"/>
      <c r="K125" s="148">
        <f t="shared" si="9"/>
        <v>0</v>
      </c>
      <c r="L125" s="149">
        <f t="shared" si="10"/>
        <v>0</v>
      </c>
    </row>
    <row r="126" spans="1:12" x14ac:dyDescent="0.25">
      <c r="A126" s="28"/>
      <c r="B126" s="25"/>
      <c r="C126" s="25"/>
      <c r="D126" s="25"/>
      <c r="E126" s="25"/>
      <c r="F126" s="25"/>
      <c r="G126" s="25"/>
      <c r="H126" s="25"/>
      <c r="I126" s="25"/>
      <c r="J126" s="25"/>
      <c r="K126" s="148">
        <f t="shared" si="9"/>
        <v>0</v>
      </c>
      <c r="L126" s="149">
        <f t="shared" si="10"/>
        <v>0</v>
      </c>
    </row>
    <row r="127" spans="1:12" x14ac:dyDescent="0.25">
      <c r="A127" s="28"/>
      <c r="B127" s="25"/>
      <c r="C127" s="25"/>
      <c r="D127" s="25"/>
      <c r="E127" s="25"/>
      <c r="F127" s="25"/>
      <c r="G127" s="25"/>
      <c r="H127" s="25"/>
      <c r="I127" s="25"/>
      <c r="J127" s="25"/>
      <c r="K127" s="148">
        <f t="shared" si="9"/>
        <v>0</v>
      </c>
      <c r="L127" s="149">
        <f t="shared" si="10"/>
        <v>0</v>
      </c>
    </row>
    <row r="128" spans="1:12" x14ac:dyDescent="0.25">
      <c r="A128" s="28"/>
      <c r="B128" s="25"/>
      <c r="C128" s="25"/>
      <c r="D128" s="25"/>
      <c r="E128" s="25"/>
      <c r="F128" s="25"/>
      <c r="G128" s="25"/>
      <c r="H128" s="25"/>
      <c r="I128" s="25"/>
      <c r="J128" s="25"/>
      <c r="K128" s="148">
        <f t="shared" si="9"/>
        <v>0</v>
      </c>
      <c r="L128" s="149">
        <f t="shared" si="10"/>
        <v>0</v>
      </c>
    </row>
    <row r="129" spans="1:12" x14ac:dyDescent="0.25">
      <c r="A129" s="28"/>
      <c r="B129" s="25"/>
      <c r="C129" s="25"/>
      <c r="D129" s="25"/>
      <c r="E129" s="25"/>
      <c r="F129" s="25"/>
      <c r="G129" s="25"/>
      <c r="H129" s="25"/>
      <c r="I129" s="25"/>
      <c r="J129" s="25"/>
      <c r="K129" s="148">
        <f t="shared" si="9"/>
        <v>0</v>
      </c>
      <c r="L129" s="149">
        <f t="shared" si="10"/>
        <v>0</v>
      </c>
    </row>
    <row r="130" spans="1:12" x14ac:dyDescent="0.25">
      <c r="A130" s="28"/>
      <c r="B130" s="25"/>
      <c r="C130" s="25"/>
      <c r="D130" s="25"/>
      <c r="E130" s="25"/>
      <c r="F130" s="25"/>
      <c r="G130" s="25"/>
      <c r="H130" s="25"/>
      <c r="I130" s="25"/>
      <c r="J130" s="25"/>
      <c r="K130" s="148">
        <f t="shared" si="9"/>
        <v>0</v>
      </c>
      <c r="L130" s="149">
        <f t="shared" si="10"/>
        <v>0</v>
      </c>
    </row>
    <row r="131" spans="1:12" x14ac:dyDescent="0.25">
      <c r="A131" s="28"/>
      <c r="B131" s="25"/>
      <c r="C131" s="25"/>
      <c r="D131" s="25"/>
      <c r="E131" s="25"/>
      <c r="F131" s="25"/>
      <c r="G131" s="25"/>
      <c r="H131" s="25"/>
      <c r="I131" s="25"/>
      <c r="J131" s="25"/>
      <c r="K131" s="148">
        <f t="shared" si="9"/>
        <v>0</v>
      </c>
      <c r="L131" s="149">
        <f t="shared" si="10"/>
        <v>0</v>
      </c>
    </row>
    <row r="132" spans="1:12" x14ac:dyDescent="0.25">
      <c r="A132" s="28"/>
      <c r="B132" s="25"/>
      <c r="C132" s="25"/>
      <c r="D132" s="25"/>
      <c r="E132" s="25"/>
      <c r="F132" s="25"/>
      <c r="G132" s="25"/>
      <c r="H132" s="25"/>
      <c r="I132" s="25"/>
      <c r="J132" s="25"/>
      <c r="K132" s="148">
        <f t="shared" si="9"/>
        <v>0</v>
      </c>
      <c r="L132" s="149">
        <f t="shared" si="10"/>
        <v>0</v>
      </c>
    </row>
    <row r="133" spans="1:12" x14ac:dyDescent="0.25">
      <c r="A133" s="28"/>
      <c r="B133" s="25"/>
      <c r="C133" s="25"/>
      <c r="D133" s="25"/>
      <c r="E133" s="25"/>
      <c r="F133" s="25"/>
      <c r="G133" s="25"/>
      <c r="H133" s="25"/>
      <c r="I133" s="25"/>
      <c r="J133" s="25"/>
      <c r="K133" s="148">
        <f t="shared" si="9"/>
        <v>0</v>
      </c>
      <c r="L133" s="149">
        <f t="shared" si="10"/>
        <v>0</v>
      </c>
    </row>
    <row r="134" spans="1:12" x14ac:dyDescent="0.25">
      <c r="A134" s="28"/>
      <c r="B134" s="25"/>
      <c r="C134" s="25"/>
      <c r="D134" s="25"/>
      <c r="E134" s="25"/>
      <c r="F134" s="25"/>
      <c r="G134" s="25"/>
      <c r="H134" s="25"/>
      <c r="I134" s="25"/>
      <c r="J134" s="25"/>
      <c r="K134" s="148">
        <f t="shared" si="9"/>
        <v>0</v>
      </c>
      <c r="L134" s="149">
        <f t="shared" si="10"/>
        <v>0</v>
      </c>
    </row>
    <row r="135" spans="1:12" x14ac:dyDescent="0.25">
      <c r="A135" s="28"/>
      <c r="B135" s="25"/>
      <c r="C135" s="25"/>
      <c r="D135" s="25"/>
      <c r="E135" s="25"/>
      <c r="F135" s="25"/>
      <c r="G135" s="25"/>
      <c r="H135" s="25"/>
      <c r="I135" s="25"/>
      <c r="J135" s="25"/>
      <c r="K135" s="148">
        <f t="shared" si="9"/>
        <v>0</v>
      </c>
      <c r="L135" s="149">
        <f t="shared" si="10"/>
        <v>0</v>
      </c>
    </row>
    <row r="136" spans="1:12" x14ac:dyDescent="0.25">
      <c r="A136" s="28"/>
      <c r="B136" s="25"/>
      <c r="C136" s="25"/>
      <c r="D136" s="25"/>
      <c r="E136" s="25"/>
      <c r="F136" s="25"/>
      <c r="G136" s="25"/>
      <c r="H136" s="25"/>
      <c r="I136" s="25"/>
      <c r="J136" s="25"/>
      <c r="K136" s="148">
        <f t="shared" si="9"/>
        <v>0</v>
      </c>
      <c r="L136" s="149">
        <f t="shared" si="10"/>
        <v>0</v>
      </c>
    </row>
    <row r="137" spans="1:12" x14ac:dyDescent="0.25">
      <c r="A137" s="28"/>
      <c r="B137" s="25"/>
      <c r="C137" s="25"/>
      <c r="D137" s="25"/>
      <c r="E137" s="25"/>
      <c r="F137" s="25"/>
      <c r="G137" s="25"/>
      <c r="H137" s="25"/>
      <c r="I137" s="25"/>
      <c r="J137" s="25"/>
      <c r="K137" s="148">
        <f t="shared" si="9"/>
        <v>0</v>
      </c>
      <c r="L137" s="149">
        <f t="shared" si="10"/>
        <v>0</v>
      </c>
    </row>
    <row r="138" spans="1:12" x14ac:dyDescent="0.25">
      <c r="A138" s="28"/>
      <c r="B138" s="25"/>
      <c r="C138" s="25"/>
      <c r="D138" s="25"/>
      <c r="E138" s="25"/>
      <c r="F138" s="25"/>
      <c r="G138" s="25"/>
      <c r="H138" s="25"/>
      <c r="I138" s="25"/>
      <c r="J138" s="25"/>
      <c r="K138" s="148">
        <f t="shared" si="9"/>
        <v>0</v>
      </c>
      <c r="L138" s="149">
        <f t="shared" si="10"/>
        <v>0</v>
      </c>
    </row>
    <row r="139" spans="1:12" x14ac:dyDescent="0.25">
      <c r="A139" s="28"/>
      <c r="B139" s="25"/>
      <c r="C139" s="25"/>
      <c r="D139" s="25"/>
      <c r="E139" s="25"/>
      <c r="F139" s="25"/>
      <c r="G139" s="25"/>
      <c r="H139" s="25"/>
      <c r="I139" s="25"/>
      <c r="J139" s="25"/>
      <c r="K139" s="148">
        <f t="shared" si="9"/>
        <v>0</v>
      </c>
      <c r="L139" s="149">
        <f t="shared" si="10"/>
        <v>0</v>
      </c>
    </row>
    <row r="140" spans="1:12" x14ac:dyDescent="0.25">
      <c r="A140" s="28"/>
      <c r="B140" s="25"/>
      <c r="C140" s="25"/>
      <c r="D140" s="25"/>
      <c r="E140" s="25"/>
      <c r="F140" s="25"/>
      <c r="G140" s="25"/>
      <c r="H140" s="25"/>
      <c r="I140" s="25"/>
      <c r="J140" s="25"/>
      <c r="K140" s="148">
        <f t="shared" si="9"/>
        <v>0</v>
      </c>
      <c r="L140" s="149">
        <f t="shared" si="10"/>
        <v>0</v>
      </c>
    </row>
    <row r="141" spans="1:12" x14ac:dyDescent="0.25">
      <c r="A141" s="28"/>
      <c r="B141" s="25"/>
      <c r="C141" s="25"/>
      <c r="D141" s="25"/>
      <c r="E141" s="25"/>
      <c r="F141" s="25"/>
      <c r="G141" s="25"/>
      <c r="H141" s="25"/>
      <c r="I141" s="25"/>
      <c r="J141" s="25"/>
      <c r="K141" s="148">
        <f t="shared" si="9"/>
        <v>0</v>
      </c>
      <c r="L141" s="149">
        <f t="shared" si="10"/>
        <v>0</v>
      </c>
    </row>
    <row r="142" spans="1:12" x14ac:dyDescent="0.25">
      <c r="A142" s="28"/>
      <c r="B142" s="25"/>
      <c r="C142" s="25"/>
      <c r="D142" s="25"/>
      <c r="E142" s="25"/>
      <c r="F142" s="25"/>
      <c r="G142" s="25"/>
      <c r="H142" s="25"/>
      <c r="I142" s="25"/>
      <c r="J142" s="25"/>
      <c r="K142" s="148">
        <f t="shared" si="9"/>
        <v>0</v>
      </c>
      <c r="L142" s="149">
        <f t="shared" si="10"/>
        <v>0</v>
      </c>
    </row>
    <row r="143" spans="1:12" ht="15.75" thickBot="1" x14ac:dyDescent="0.3">
      <c r="A143" s="29"/>
      <c r="B143" s="30"/>
      <c r="C143" s="30"/>
      <c r="D143" s="30"/>
      <c r="E143" s="30"/>
      <c r="F143" s="32"/>
      <c r="G143" s="30"/>
      <c r="H143" s="32"/>
      <c r="I143" s="30"/>
      <c r="J143" s="32"/>
      <c r="K143" s="152">
        <f t="shared" si="9"/>
        <v>0</v>
      </c>
      <c r="L143" s="149">
        <f t="shared" si="10"/>
        <v>0</v>
      </c>
    </row>
    <row r="144" spans="1:12" ht="15.75" thickBot="1" x14ac:dyDescent="0.3">
      <c r="D144" s="33" t="s">
        <v>99</v>
      </c>
      <c r="E144" s="34">
        <f>SUM(E113:E143)</f>
        <v>0</v>
      </c>
      <c r="F144" s="34"/>
      <c r="G144" s="34">
        <f t="shared" ref="G144:L144" si="11">SUM(G113:G143)</f>
        <v>0</v>
      </c>
      <c r="H144" s="34"/>
      <c r="I144" s="34">
        <f t="shared" si="11"/>
        <v>0</v>
      </c>
      <c r="J144" s="34"/>
      <c r="K144" s="151">
        <f t="shared" si="11"/>
        <v>0</v>
      </c>
      <c r="L144" s="151">
        <f t="shared" si="11"/>
        <v>0</v>
      </c>
    </row>
    <row r="145" spans="1:12" ht="15.75" thickBot="1" x14ac:dyDescent="0.3"/>
    <row r="146" spans="1:12" x14ac:dyDescent="0.25">
      <c r="A146" s="325" t="s">
        <v>342</v>
      </c>
      <c r="B146" s="326"/>
      <c r="C146" s="326"/>
      <c r="D146" s="326"/>
      <c r="E146" s="326"/>
      <c r="F146" s="326"/>
      <c r="G146" s="326"/>
      <c r="H146" s="326"/>
      <c r="I146" s="326"/>
      <c r="J146" s="326"/>
      <c r="K146" s="326"/>
      <c r="L146" s="327"/>
    </row>
    <row r="147" spans="1:12" x14ac:dyDescent="0.25">
      <c r="A147" s="160" t="s">
        <v>88</v>
      </c>
      <c r="B147" s="328" t="s">
        <v>89</v>
      </c>
      <c r="C147" s="329"/>
      <c r="D147" s="330"/>
      <c r="E147" s="331"/>
      <c r="F147" s="331"/>
      <c r="G147" s="331"/>
      <c r="H147" s="331"/>
      <c r="I147" s="331"/>
      <c r="J147" s="331"/>
      <c r="K147" s="331"/>
      <c r="L147" s="332"/>
    </row>
    <row r="148" spans="1:12" ht="60.75" thickBot="1" x14ac:dyDescent="0.3">
      <c r="A148" s="158" t="s">
        <v>90</v>
      </c>
      <c r="B148" s="159" t="s">
        <v>91</v>
      </c>
      <c r="C148" s="159" t="s">
        <v>92</v>
      </c>
      <c r="D148" s="159" t="s">
        <v>93</v>
      </c>
      <c r="E148" s="159" t="s">
        <v>94</v>
      </c>
      <c r="F148" s="159" t="s">
        <v>328</v>
      </c>
      <c r="G148" s="159" t="s">
        <v>95</v>
      </c>
      <c r="H148" s="159" t="s">
        <v>328</v>
      </c>
      <c r="I148" s="159" t="s">
        <v>96</v>
      </c>
      <c r="J148" s="159" t="s">
        <v>328</v>
      </c>
      <c r="K148" s="156" t="s">
        <v>97</v>
      </c>
      <c r="L148" s="157" t="s">
        <v>98</v>
      </c>
    </row>
    <row r="149" spans="1:12" x14ac:dyDescent="0.25">
      <c r="A149" s="26"/>
      <c r="B149" s="27"/>
      <c r="C149" s="31"/>
      <c r="D149" s="27"/>
      <c r="E149" s="27"/>
      <c r="F149" s="27"/>
      <c r="G149" s="27"/>
      <c r="H149" s="27"/>
      <c r="I149" s="27"/>
      <c r="J149" s="27"/>
      <c r="K149" s="155">
        <f t="shared" ref="K149:K179" si="12">E149*1.5+G149+I149*2/3</f>
        <v>0</v>
      </c>
      <c r="L149" s="147">
        <f>IF(OR(F149="non",F149=""),E149*1.5,0)+IF(OR(H149="non",H149=""),G149*1,0)+IF(OR(J149="",J149="non"),I149*2/3,0)</f>
        <v>0</v>
      </c>
    </row>
    <row r="150" spans="1:12" x14ac:dyDescent="0.25">
      <c r="A150" s="28"/>
      <c r="B150" s="25"/>
      <c r="C150" s="25"/>
      <c r="D150" s="25"/>
      <c r="E150" s="25"/>
      <c r="F150" s="25"/>
      <c r="G150" s="25"/>
      <c r="H150" s="25"/>
      <c r="I150" s="25"/>
      <c r="J150" s="25"/>
      <c r="K150" s="153">
        <f t="shared" si="12"/>
        <v>0</v>
      </c>
      <c r="L150" s="149">
        <f t="shared" ref="L150:L179" si="13">IF(OR(F150="non",F150=""),E150*1.5,0)+IF(OR(H150="non",H150=""),G150*1,0)+IF(OR(J150="",J150="non"),I150*2/3,0)</f>
        <v>0</v>
      </c>
    </row>
    <row r="151" spans="1:12" x14ac:dyDescent="0.25">
      <c r="A151" s="28"/>
      <c r="B151" s="25"/>
      <c r="C151" s="25"/>
      <c r="D151" s="25"/>
      <c r="E151" s="25"/>
      <c r="F151" s="25"/>
      <c r="G151" s="25"/>
      <c r="H151" s="25"/>
      <c r="I151" s="25"/>
      <c r="J151" s="25"/>
      <c r="K151" s="148">
        <f t="shared" si="12"/>
        <v>0</v>
      </c>
      <c r="L151" s="149">
        <f t="shared" si="13"/>
        <v>0</v>
      </c>
    </row>
    <row r="152" spans="1:12" x14ac:dyDescent="0.25">
      <c r="A152" s="28"/>
      <c r="B152" s="25"/>
      <c r="C152" s="25"/>
      <c r="D152" s="25"/>
      <c r="E152" s="25"/>
      <c r="F152" s="25"/>
      <c r="G152" s="25"/>
      <c r="H152" s="25"/>
      <c r="I152" s="25"/>
      <c r="J152" s="25"/>
      <c r="K152" s="148">
        <f t="shared" si="12"/>
        <v>0</v>
      </c>
      <c r="L152" s="149">
        <f t="shared" si="13"/>
        <v>0</v>
      </c>
    </row>
    <row r="153" spans="1:12" x14ac:dyDescent="0.25">
      <c r="A153" s="28"/>
      <c r="B153" s="25"/>
      <c r="C153" s="25"/>
      <c r="D153" s="25"/>
      <c r="E153" s="25"/>
      <c r="F153" s="25"/>
      <c r="G153" s="25"/>
      <c r="H153" s="25"/>
      <c r="I153" s="25"/>
      <c r="J153" s="25"/>
      <c r="K153" s="148">
        <f t="shared" si="12"/>
        <v>0</v>
      </c>
      <c r="L153" s="149">
        <f t="shared" si="13"/>
        <v>0</v>
      </c>
    </row>
    <row r="154" spans="1:12" x14ac:dyDescent="0.25">
      <c r="A154" s="28"/>
      <c r="B154" s="25"/>
      <c r="C154" s="25"/>
      <c r="D154" s="25"/>
      <c r="E154" s="25"/>
      <c r="F154" s="25"/>
      <c r="G154" s="25"/>
      <c r="H154" s="25"/>
      <c r="I154" s="25"/>
      <c r="J154" s="25"/>
      <c r="K154" s="148">
        <f t="shared" si="12"/>
        <v>0</v>
      </c>
      <c r="L154" s="149">
        <f t="shared" si="13"/>
        <v>0</v>
      </c>
    </row>
    <row r="155" spans="1:12" x14ac:dyDescent="0.25">
      <c r="A155" s="28"/>
      <c r="B155" s="25"/>
      <c r="C155" s="25"/>
      <c r="D155" s="25"/>
      <c r="E155" s="25"/>
      <c r="F155" s="25"/>
      <c r="G155" s="25"/>
      <c r="H155" s="25"/>
      <c r="I155" s="25"/>
      <c r="J155" s="25"/>
      <c r="K155" s="148">
        <f t="shared" si="12"/>
        <v>0</v>
      </c>
      <c r="L155" s="149">
        <f t="shared" si="13"/>
        <v>0</v>
      </c>
    </row>
    <row r="156" spans="1:12" x14ac:dyDescent="0.25">
      <c r="A156" s="28"/>
      <c r="B156" s="25"/>
      <c r="C156" s="25"/>
      <c r="D156" s="25"/>
      <c r="E156" s="25"/>
      <c r="F156" s="25"/>
      <c r="G156" s="25"/>
      <c r="H156" s="25"/>
      <c r="I156" s="25"/>
      <c r="J156" s="25"/>
      <c r="K156" s="148">
        <f t="shared" si="12"/>
        <v>0</v>
      </c>
      <c r="L156" s="149">
        <f t="shared" si="13"/>
        <v>0</v>
      </c>
    </row>
    <row r="157" spans="1:12" x14ac:dyDescent="0.25">
      <c r="A157" s="28"/>
      <c r="B157" s="25"/>
      <c r="C157" s="25"/>
      <c r="D157" s="25"/>
      <c r="E157" s="25"/>
      <c r="F157" s="25"/>
      <c r="G157" s="25"/>
      <c r="H157" s="25"/>
      <c r="I157" s="25"/>
      <c r="J157" s="25"/>
      <c r="K157" s="148">
        <f t="shared" si="12"/>
        <v>0</v>
      </c>
      <c r="L157" s="149">
        <f t="shared" si="13"/>
        <v>0</v>
      </c>
    </row>
    <row r="158" spans="1:12" x14ac:dyDescent="0.25">
      <c r="A158" s="28"/>
      <c r="B158" s="25"/>
      <c r="C158" s="25"/>
      <c r="D158" s="25"/>
      <c r="E158" s="25"/>
      <c r="F158" s="25"/>
      <c r="G158" s="25"/>
      <c r="H158" s="25"/>
      <c r="I158" s="25"/>
      <c r="J158" s="25"/>
      <c r="K158" s="148">
        <f t="shared" si="12"/>
        <v>0</v>
      </c>
      <c r="L158" s="149">
        <f t="shared" si="13"/>
        <v>0</v>
      </c>
    </row>
    <row r="159" spans="1:12" x14ac:dyDescent="0.25">
      <c r="A159" s="28"/>
      <c r="B159" s="25"/>
      <c r="C159" s="25"/>
      <c r="D159" s="25"/>
      <c r="E159" s="25"/>
      <c r="F159" s="25"/>
      <c r="G159" s="25"/>
      <c r="H159" s="25"/>
      <c r="I159" s="25"/>
      <c r="J159" s="25"/>
      <c r="K159" s="148">
        <f t="shared" si="12"/>
        <v>0</v>
      </c>
      <c r="L159" s="149">
        <f t="shared" si="13"/>
        <v>0</v>
      </c>
    </row>
    <row r="160" spans="1:12" x14ac:dyDescent="0.25">
      <c r="A160" s="28"/>
      <c r="B160" s="25"/>
      <c r="C160" s="25"/>
      <c r="D160" s="25"/>
      <c r="E160" s="25"/>
      <c r="F160" s="25"/>
      <c r="G160" s="25"/>
      <c r="H160" s="25"/>
      <c r="I160" s="25"/>
      <c r="J160" s="25"/>
      <c r="K160" s="148">
        <f t="shared" si="12"/>
        <v>0</v>
      </c>
      <c r="L160" s="149">
        <f t="shared" si="13"/>
        <v>0</v>
      </c>
    </row>
    <row r="161" spans="1:12" x14ac:dyDescent="0.25">
      <c r="A161" s="28"/>
      <c r="B161" s="25"/>
      <c r="C161" s="25"/>
      <c r="D161" s="25"/>
      <c r="E161" s="25"/>
      <c r="F161" s="25"/>
      <c r="G161" s="25"/>
      <c r="H161" s="25"/>
      <c r="I161" s="25"/>
      <c r="J161" s="25"/>
      <c r="K161" s="148">
        <f t="shared" si="12"/>
        <v>0</v>
      </c>
      <c r="L161" s="149">
        <f t="shared" si="13"/>
        <v>0</v>
      </c>
    </row>
    <row r="162" spans="1:12" x14ac:dyDescent="0.25">
      <c r="A162" s="28"/>
      <c r="B162" s="25"/>
      <c r="C162" s="25"/>
      <c r="D162" s="25"/>
      <c r="E162" s="25"/>
      <c r="F162" s="25"/>
      <c r="G162" s="25"/>
      <c r="H162" s="25"/>
      <c r="I162" s="25"/>
      <c r="J162" s="25"/>
      <c r="K162" s="148">
        <f t="shared" si="12"/>
        <v>0</v>
      </c>
      <c r="L162" s="149">
        <f t="shared" si="13"/>
        <v>0</v>
      </c>
    </row>
    <row r="163" spans="1:12" x14ac:dyDescent="0.25">
      <c r="A163" s="28"/>
      <c r="B163" s="25"/>
      <c r="C163" s="25"/>
      <c r="D163" s="25"/>
      <c r="E163" s="25"/>
      <c r="F163" s="25"/>
      <c r="G163" s="25"/>
      <c r="H163" s="25"/>
      <c r="I163" s="25"/>
      <c r="J163" s="25"/>
      <c r="K163" s="148">
        <f t="shared" si="12"/>
        <v>0</v>
      </c>
      <c r="L163" s="149">
        <f t="shared" si="13"/>
        <v>0</v>
      </c>
    </row>
    <row r="164" spans="1:12" x14ac:dyDescent="0.25">
      <c r="A164" s="28"/>
      <c r="B164" s="25"/>
      <c r="C164" s="25"/>
      <c r="D164" s="25"/>
      <c r="E164" s="25"/>
      <c r="F164" s="25"/>
      <c r="G164" s="25"/>
      <c r="H164" s="25"/>
      <c r="I164" s="25"/>
      <c r="J164" s="25"/>
      <c r="K164" s="148">
        <f t="shared" si="12"/>
        <v>0</v>
      </c>
      <c r="L164" s="149">
        <f t="shared" si="13"/>
        <v>0</v>
      </c>
    </row>
    <row r="165" spans="1:12" x14ac:dyDescent="0.25">
      <c r="A165" s="28"/>
      <c r="B165" s="25"/>
      <c r="C165" s="25"/>
      <c r="D165" s="25"/>
      <c r="E165" s="25"/>
      <c r="F165" s="25"/>
      <c r="G165" s="25"/>
      <c r="H165" s="25"/>
      <c r="I165" s="25"/>
      <c r="J165" s="25"/>
      <c r="K165" s="148">
        <f t="shared" si="12"/>
        <v>0</v>
      </c>
      <c r="L165" s="149">
        <f t="shared" si="13"/>
        <v>0</v>
      </c>
    </row>
    <row r="166" spans="1:12" x14ac:dyDescent="0.25">
      <c r="A166" s="28"/>
      <c r="B166" s="25"/>
      <c r="C166" s="25"/>
      <c r="D166" s="25"/>
      <c r="E166" s="25"/>
      <c r="F166" s="25"/>
      <c r="G166" s="25"/>
      <c r="H166" s="25"/>
      <c r="I166" s="25"/>
      <c r="J166" s="25"/>
      <c r="K166" s="148">
        <f t="shared" si="12"/>
        <v>0</v>
      </c>
      <c r="L166" s="149">
        <f t="shared" si="13"/>
        <v>0</v>
      </c>
    </row>
    <row r="167" spans="1:12" x14ac:dyDescent="0.25">
      <c r="A167" s="28"/>
      <c r="B167" s="25"/>
      <c r="C167" s="25"/>
      <c r="D167" s="25"/>
      <c r="E167" s="25"/>
      <c r="F167" s="25"/>
      <c r="G167" s="25"/>
      <c r="H167" s="25"/>
      <c r="I167" s="25"/>
      <c r="J167" s="25"/>
      <c r="K167" s="148">
        <f t="shared" si="12"/>
        <v>0</v>
      </c>
      <c r="L167" s="149">
        <f t="shared" si="13"/>
        <v>0</v>
      </c>
    </row>
    <row r="168" spans="1:12" x14ac:dyDescent="0.25">
      <c r="A168" s="28"/>
      <c r="B168" s="25"/>
      <c r="C168" s="25"/>
      <c r="D168" s="25"/>
      <c r="E168" s="25"/>
      <c r="F168" s="25"/>
      <c r="G168" s="25"/>
      <c r="H168" s="25"/>
      <c r="I168" s="25"/>
      <c r="J168" s="25"/>
      <c r="K168" s="148">
        <f t="shared" si="12"/>
        <v>0</v>
      </c>
      <c r="L168" s="149">
        <f t="shared" si="13"/>
        <v>0</v>
      </c>
    </row>
    <row r="169" spans="1:12" x14ac:dyDescent="0.25">
      <c r="A169" s="28"/>
      <c r="B169" s="25"/>
      <c r="C169" s="25"/>
      <c r="D169" s="25"/>
      <c r="E169" s="25"/>
      <c r="F169" s="25"/>
      <c r="G169" s="25"/>
      <c r="H169" s="25"/>
      <c r="I169" s="25"/>
      <c r="J169" s="25"/>
      <c r="K169" s="148">
        <f t="shared" si="12"/>
        <v>0</v>
      </c>
      <c r="L169" s="149">
        <f t="shared" si="13"/>
        <v>0</v>
      </c>
    </row>
    <row r="170" spans="1:12" x14ac:dyDescent="0.25">
      <c r="A170" s="28"/>
      <c r="B170" s="25"/>
      <c r="C170" s="25"/>
      <c r="D170" s="25"/>
      <c r="E170" s="25"/>
      <c r="F170" s="25"/>
      <c r="G170" s="25"/>
      <c r="H170" s="25"/>
      <c r="I170" s="25"/>
      <c r="J170" s="25"/>
      <c r="K170" s="148">
        <f t="shared" si="12"/>
        <v>0</v>
      </c>
      <c r="L170" s="149">
        <f t="shared" si="13"/>
        <v>0</v>
      </c>
    </row>
    <row r="171" spans="1:12" x14ac:dyDescent="0.25">
      <c r="A171" s="28"/>
      <c r="B171" s="25"/>
      <c r="C171" s="25"/>
      <c r="D171" s="25"/>
      <c r="E171" s="25"/>
      <c r="F171" s="25"/>
      <c r="G171" s="25"/>
      <c r="H171" s="25"/>
      <c r="I171" s="25"/>
      <c r="J171" s="25"/>
      <c r="K171" s="148">
        <f t="shared" si="12"/>
        <v>0</v>
      </c>
      <c r="L171" s="149">
        <f t="shared" si="13"/>
        <v>0</v>
      </c>
    </row>
    <row r="172" spans="1:12" x14ac:dyDescent="0.25">
      <c r="A172" s="28"/>
      <c r="B172" s="25"/>
      <c r="C172" s="25"/>
      <c r="D172" s="25"/>
      <c r="E172" s="25"/>
      <c r="F172" s="25"/>
      <c r="G172" s="25"/>
      <c r="H172" s="25"/>
      <c r="I172" s="25"/>
      <c r="J172" s="25"/>
      <c r="K172" s="148">
        <f t="shared" si="12"/>
        <v>0</v>
      </c>
      <c r="L172" s="149">
        <f t="shared" si="13"/>
        <v>0</v>
      </c>
    </row>
    <row r="173" spans="1:12" x14ac:dyDescent="0.25">
      <c r="A173" s="28"/>
      <c r="B173" s="25"/>
      <c r="C173" s="25"/>
      <c r="D173" s="25"/>
      <c r="E173" s="25"/>
      <c r="F173" s="25"/>
      <c r="G173" s="25"/>
      <c r="H173" s="25"/>
      <c r="I173" s="25"/>
      <c r="J173" s="25"/>
      <c r="K173" s="148">
        <f t="shared" si="12"/>
        <v>0</v>
      </c>
      <c r="L173" s="149">
        <f t="shared" si="13"/>
        <v>0</v>
      </c>
    </row>
    <row r="174" spans="1:12" x14ac:dyDescent="0.25">
      <c r="A174" s="28"/>
      <c r="B174" s="25"/>
      <c r="C174" s="25"/>
      <c r="D174" s="25"/>
      <c r="E174" s="25"/>
      <c r="F174" s="25"/>
      <c r="G174" s="25"/>
      <c r="H174" s="25"/>
      <c r="I174" s="25"/>
      <c r="J174" s="25"/>
      <c r="K174" s="148">
        <f t="shared" si="12"/>
        <v>0</v>
      </c>
      <c r="L174" s="149">
        <f t="shared" si="13"/>
        <v>0</v>
      </c>
    </row>
    <row r="175" spans="1:12" x14ac:dyDescent="0.25">
      <c r="A175" s="28"/>
      <c r="B175" s="25"/>
      <c r="C175" s="25"/>
      <c r="D175" s="25"/>
      <c r="E175" s="25"/>
      <c r="F175" s="25"/>
      <c r="G175" s="25"/>
      <c r="H175" s="25"/>
      <c r="I175" s="25"/>
      <c r="J175" s="25"/>
      <c r="K175" s="148">
        <f t="shared" si="12"/>
        <v>0</v>
      </c>
      <c r="L175" s="149">
        <f t="shared" si="13"/>
        <v>0</v>
      </c>
    </row>
    <row r="176" spans="1:12" x14ac:dyDescent="0.25">
      <c r="A176" s="28"/>
      <c r="B176" s="25"/>
      <c r="C176" s="25"/>
      <c r="D176" s="25"/>
      <c r="E176" s="25"/>
      <c r="F176" s="25"/>
      <c r="G176" s="25"/>
      <c r="H176" s="25"/>
      <c r="I176" s="25"/>
      <c r="J176" s="25"/>
      <c r="K176" s="148">
        <f t="shared" si="12"/>
        <v>0</v>
      </c>
      <c r="L176" s="149">
        <f t="shared" si="13"/>
        <v>0</v>
      </c>
    </row>
    <row r="177" spans="1:12" x14ac:dyDescent="0.25">
      <c r="A177" s="28"/>
      <c r="B177" s="25"/>
      <c r="C177" s="25"/>
      <c r="D177" s="25"/>
      <c r="E177" s="25"/>
      <c r="F177" s="25"/>
      <c r="G177" s="25"/>
      <c r="H177" s="25"/>
      <c r="I177" s="25"/>
      <c r="J177" s="25"/>
      <c r="K177" s="148">
        <f t="shared" si="12"/>
        <v>0</v>
      </c>
      <c r="L177" s="149">
        <f t="shared" si="13"/>
        <v>0</v>
      </c>
    </row>
    <row r="178" spans="1:12" x14ac:dyDescent="0.25">
      <c r="A178" s="28"/>
      <c r="B178" s="25"/>
      <c r="C178" s="25"/>
      <c r="D178" s="25"/>
      <c r="E178" s="25"/>
      <c r="F178" s="25"/>
      <c r="G178" s="25"/>
      <c r="H178" s="25"/>
      <c r="I178" s="25"/>
      <c r="J178" s="25"/>
      <c r="K178" s="148">
        <f t="shared" si="12"/>
        <v>0</v>
      </c>
      <c r="L178" s="149">
        <f t="shared" si="13"/>
        <v>0</v>
      </c>
    </row>
    <row r="179" spans="1:12" ht="15.75" thickBot="1" x14ac:dyDescent="0.3">
      <c r="A179" s="29"/>
      <c r="B179" s="30"/>
      <c r="C179" s="30"/>
      <c r="D179" s="30"/>
      <c r="E179" s="30"/>
      <c r="F179" s="32"/>
      <c r="G179" s="30"/>
      <c r="H179" s="32"/>
      <c r="I179" s="30"/>
      <c r="J179" s="32"/>
      <c r="K179" s="152">
        <f t="shared" si="12"/>
        <v>0</v>
      </c>
      <c r="L179" s="149">
        <f t="shared" si="13"/>
        <v>0</v>
      </c>
    </row>
    <row r="180" spans="1:12" ht="15.75" thickBot="1" x14ac:dyDescent="0.3">
      <c r="D180" s="33" t="s">
        <v>99</v>
      </c>
      <c r="E180" s="34">
        <f>SUM(E149:E179)</f>
        <v>0</v>
      </c>
      <c r="F180" s="34"/>
      <c r="G180" s="34">
        <f t="shared" ref="G180" si="14">SUM(G149:G179)</f>
        <v>0</v>
      </c>
      <c r="H180" s="34"/>
      <c r="I180" s="34">
        <f t="shared" ref="I180" si="15">SUM(I149:I179)</f>
        <v>0</v>
      </c>
      <c r="J180" s="34"/>
      <c r="K180" s="151">
        <f t="shared" ref="K180:L180" si="16">SUM(K149:K179)</f>
        <v>0</v>
      </c>
      <c r="L180" s="151">
        <f t="shared" si="16"/>
        <v>0</v>
      </c>
    </row>
    <row r="181" spans="1:12" ht="15.75" thickBot="1" x14ac:dyDescent="0.3"/>
    <row r="182" spans="1:12" x14ac:dyDescent="0.25">
      <c r="A182" s="325" t="s">
        <v>343</v>
      </c>
      <c r="B182" s="326"/>
      <c r="C182" s="326"/>
      <c r="D182" s="326"/>
      <c r="E182" s="326"/>
      <c r="F182" s="326"/>
      <c r="G182" s="326"/>
      <c r="H182" s="326"/>
      <c r="I182" s="326"/>
      <c r="J182" s="326"/>
      <c r="K182" s="326"/>
      <c r="L182" s="327"/>
    </row>
    <row r="183" spans="1:12" x14ac:dyDescent="0.25">
      <c r="A183" s="160" t="s">
        <v>88</v>
      </c>
      <c r="B183" s="328" t="s">
        <v>89</v>
      </c>
      <c r="C183" s="329"/>
      <c r="D183" s="330"/>
      <c r="E183" s="331"/>
      <c r="F183" s="331"/>
      <c r="G183" s="331"/>
      <c r="H183" s="331"/>
      <c r="I183" s="331"/>
      <c r="J183" s="331"/>
      <c r="K183" s="331"/>
      <c r="L183" s="332"/>
    </row>
    <row r="184" spans="1:12" ht="60.75" thickBot="1" x14ac:dyDescent="0.3">
      <c r="A184" s="158" t="s">
        <v>90</v>
      </c>
      <c r="B184" s="159" t="s">
        <v>91</v>
      </c>
      <c r="C184" s="159" t="s">
        <v>92</v>
      </c>
      <c r="D184" s="159" t="s">
        <v>93</v>
      </c>
      <c r="E184" s="159" t="s">
        <v>94</v>
      </c>
      <c r="F184" s="159" t="s">
        <v>328</v>
      </c>
      <c r="G184" s="159" t="s">
        <v>95</v>
      </c>
      <c r="H184" s="159" t="s">
        <v>328</v>
      </c>
      <c r="I184" s="159" t="s">
        <v>96</v>
      </c>
      <c r="J184" s="159" t="s">
        <v>328</v>
      </c>
      <c r="K184" s="156" t="s">
        <v>97</v>
      </c>
      <c r="L184" s="157" t="s">
        <v>98</v>
      </c>
    </row>
    <row r="185" spans="1:12" x14ac:dyDescent="0.25">
      <c r="A185" s="26"/>
      <c r="B185" s="27"/>
      <c r="C185" s="31"/>
      <c r="D185" s="27"/>
      <c r="E185" s="27"/>
      <c r="F185" s="27"/>
      <c r="G185" s="27"/>
      <c r="H185" s="27"/>
      <c r="I185" s="27"/>
      <c r="J185" s="27"/>
      <c r="K185" s="155">
        <f t="shared" ref="K185:K215" si="17">E185*1.5+G185+I185*2/3</f>
        <v>0</v>
      </c>
      <c r="L185" s="147">
        <f>IF(OR(F185="non",F185=""),E185*1.5,0)+IF(OR(H185="non",H185=""),G185*1,0)+IF(OR(J185="",J185="non"),I185*2/3,0)</f>
        <v>0</v>
      </c>
    </row>
    <row r="186" spans="1:12" x14ac:dyDescent="0.25">
      <c r="A186" s="28"/>
      <c r="B186" s="25"/>
      <c r="C186" s="25"/>
      <c r="D186" s="25"/>
      <c r="E186" s="25"/>
      <c r="F186" s="25"/>
      <c r="G186" s="25"/>
      <c r="H186" s="25"/>
      <c r="I186" s="25"/>
      <c r="J186" s="25"/>
      <c r="K186" s="153">
        <f t="shared" si="17"/>
        <v>0</v>
      </c>
      <c r="L186" s="149">
        <f t="shared" ref="L186:L215" si="18">IF(OR(F186="non",F186=""),E186*1.5,0)+IF(OR(H186="non",H186=""),G186*1,0)+IF(OR(J186="",J186="non"),I186*2/3,0)</f>
        <v>0</v>
      </c>
    </row>
    <row r="187" spans="1:12" x14ac:dyDescent="0.25">
      <c r="A187" s="28"/>
      <c r="B187" s="25"/>
      <c r="C187" s="25"/>
      <c r="D187" s="25"/>
      <c r="E187" s="25"/>
      <c r="F187" s="25"/>
      <c r="G187" s="25"/>
      <c r="H187" s="25"/>
      <c r="I187" s="25"/>
      <c r="J187" s="25"/>
      <c r="K187" s="148">
        <f t="shared" si="17"/>
        <v>0</v>
      </c>
      <c r="L187" s="149">
        <f t="shared" si="18"/>
        <v>0</v>
      </c>
    </row>
    <row r="188" spans="1:12" x14ac:dyDescent="0.25">
      <c r="A188" s="28"/>
      <c r="B188" s="25"/>
      <c r="C188" s="25"/>
      <c r="D188" s="25"/>
      <c r="E188" s="25"/>
      <c r="F188" s="25"/>
      <c r="G188" s="25"/>
      <c r="H188" s="25"/>
      <c r="I188" s="25"/>
      <c r="J188" s="25"/>
      <c r="K188" s="148">
        <f t="shared" si="17"/>
        <v>0</v>
      </c>
      <c r="L188" s="149">
        <f t="shared" si="18"/>
        <v>0</v>
      </c>
    </row>
    <row r="189" spans="1:12" x14ac:dyDescent="0.25">
      <c r="A189" s="28"/>
      <c r="B189" s="25"/>
      <c r="C189" s="25"/>
      <c r="D189" s="25"/>
      <c r="E189" s="25"/>
      <c r="F189" s="25"/>
      <c r="G189" s="25"/>
      <c r="H189" s="25"/>
      <c r="I189" s="25"/>
      <c r="J189" s="25"/>
      <c r="K189" s="148">
        <f t="shared" si="17"/>
        <v>0</v>
      </c>
      <c r="L189" s="149">
        <f t="shared" si="18"/>
        <v>0</v>
      </c>
    </row>
    <row r="190" spans="1:12" x14ac:dyDescent="0.25">
      <c r="A190" s="28"/>
      <c r="B190" s="25"/>
      <c r="C190" s="25"/>
      <c r="D190" s="25"/>
      <c r="E190" s="25"/>
      <c r="F190" s="25"/>
      <c r="G190" s="25"/>
      <c r="H190" s="25"/>
      <c r="I190" s="25"/>
      <c r="J190" s="25"/>
      <c r="K190" s="148">
        <f t="shared" si="17"/>
        <v>0</v>
      </c>
      <c r="L190" s="149">
        <f t="shared" si="18"/>
        <v>0</v>
      </c>
    </row>
    <row r="191" spans="1:12" x14ac:dyDescent="0.25">
      <c r="A191" s="28"/>
      <c r="B191" s="25"/>
      <c r="C191" s="25"/>
      <c r="D191" s="25"/>
      <c r="E191" s="25"/>
      <c r="F191" s="25"/>
      <c r="G191" s="25"/>
      <c r="H191" s="25"/>
      <c r="I191" s="25"/>
      <c r="J191" s="25"/>
      <c r="K191" s="148">
        <f t="shared" si="17"/>
        <v>0</v>
      </c>
      <c r="L191" s="149">
        <f t="shared" si="18"/>
        <v>0</v>
      </c>
    </row>
    <row r="192" spans="1:12" x14ac:dyDescent="0.25">
      <c r="A192" s="28"/>
      <c r="B192" s="25"/>
      <c r="C192" s="25"/>
      <c r="D192" s="25"/>
      <c r="E192" s="25"/>
      <c r="F192" s="25"/>
      <c r="G192" s="25"/>
      <c r="H192" s="25"/>
      <c r="I192" s="25"/>
      <c r="J192" s="25"/>
      <c r="K192" s="148">
        <f t="shared" si="17"/>
        <v>0</v>
      </c>
      <c r="L192" s="149">
        <f t="shared" si="18"/>
        <v>0</v>
      </c>
    </row>
    <row r="193" spans="1:12" x14ac:dyDescent="0.25">
      <c r="A193" s="28"/>
      <c r="B193" s="25"/>
      <c r="C193" s="25"/>
      <c r="D193" s="25"/>
      <c r="E193" s="25"/>
      <c r="F193" s="25"/>
      <c r="G193" s="25"/>
      <c r="H193" s="25"/>
      <c r="I193" s="25"/>
      <c r="J193" s="25"/>
      <c r="K193" s="148">
        <f t="shared" si="17"/>
        <v>0</v>
      </c>
      <c r="L193" s="149">
        <f t="shared" si="18"/>
        <v>0</v>
      </c>
    </row>
    <row r="194" spans="1:12" x14ac:dyDescent="0.25">
      <c r="A194" s="28"/>
      <c r="B194" s="25"/>
      <c r="C194" s="25"/>
      <c r="D194" s="25"/>
      <c r="E194" s="25"/>
      <c r="F194" s="25"/>
      <c r="G194" s="25"/>
      <c r="H194" s="25"/>
      <c r="I194" s="25"/>
      <c r="J194" s="25"/>
      <c r="K194" s="148">
        <f t="shared" si="17"/>
        <v>0</v>
      </c>
      <c r="L194" s="149">
        <f t="shared" si="18"/>
        <v>0</v>
      </c>
    </row>
    <row r="195" spans="1:12" x14ac:dyDescent="0.25">
      <c r="A195" s="28"/>
      <c r="B195" s="25"/>
      <c r="C195" s="25"/>
      <c r="D195" s="25"/>
      <c r="E195" s="25"/>
      <c r="F195" s="25"/>
      <c r="G195" s="25"/>
      <c r="H195" s="25"/>
      <c r="I195" s="25"/>
      <c r="J195" s="25"/>
      <c r="K195" s="148">
        <f t="shared" si="17"/>
        <v>0</v>
      </c>
      <c r="L195" s="149">
        <f t="shared" si="18"/>
        <v>0</v>
      </c>
    </row>
    <row r="196" spans="1:12" x14ac:dyDescent="0.25">
      <c r="A196" s="28"/>
      <c r="B196" s="25"/>
      <c r="C196" s="25"/>
      <c r="D196" s="25"/>
      <c r="E196" s="25"/>
      <c r="F196" s="25"/>
      <c r="G196" s="25"/>
      <c r="H196" s="25"/>
      <c r="I196" s="25"/>
      <c r="J196" s="25"/>
      <c r="K196" s="148">
        <f t="shared" si="17"/>
        <v>0</v>
      </c>
      <c r="L196" s="149">
        <f t="shared" si="18"/>
        <v>0</v>
      </c>
    </row>
    <row r="197" spans="1:12" x14ac:dyDescent="0.25">
      <c r="A197" s="28"/>
      <c r="B197" s="25"/>
      <c r="C197" s="25"/>
      <c r="D197" s="25"/>
      <c r="E197" s="25"/>
      <c r="F197" s="25"/>
      <c r="G197" s="25"/>
      <c r="H197" s="25"/>
      <c r="I197" s="25"/>
      <c r="J197" s="25"/>
      <c r="K197" s="148">
        <f t="shared" si="17"/>
        <v>0</v>
      </c>
      <c r="L197" s="149">
        <f t="shared" si="18"/>
        <v>0</v>
      </c>
    </row>
    <row r="198" spans="1:12" x14ac:dyDescent="0.25">
      <c r="A198" s="28"/>
      <c r="B198" s="25"/>
      <c r="C198" s="25"/>
      <c r="D198" s="25"/>
      <c r="E198" s="25"/>
      <c r="F198" s="25"/>
      <c r="G198" s="25"/>
      <c r="H198" s="25"/>
      <c r="I198" s="25"/>
      <c r="J198" s="25"/>
      <c r="K198" s="148">
        <f t="shared" si="17"/>
        <v>0</v>
      </c>
      <c r="L198" s="149">
        <f t="shared" si="18"/>
        <v>0</v>
      </c>
    </row>
    <row r="199" spans="1:12" x14ac:dyDescent="0.25">
      <c r="A199" s="28"/>
      <c r="B199" s="25"/>
      <c r="C199" s="25"/>
      <c r="D199" s="25"/>
      <c r="E199" s="25"/>
      <c r="F199" s="25"/>
      <c r="G199" s="25"/>
      <c r="H199" s="25"/>
      <c r="I199" s="25"/>
      <c r="J199" s="25"/>
      <c r="K199" s="148">
        <f t="shared" si="17"/>
        <v>0</v>
      </c>
      <c r="L199" s="149">
        <f t="shared" si="18"/>
        <v>0</v>
      </c>
    </row>
    <row r="200" spans="1:12" x14ac:dyDescent="0.25">
      <c r="A200" s="28"/>
      <c r="B200" s="25"/>
      <c r="C200" s="25"/>
      <c r="D200" s="25"/>
      <c r="E200" s="25"/>
      <c r="F200" s="25"/>
      <c r="G200" s="25"/>
      <c r="H200" s="25"/>
      <c r="I200" s="25"/>
      <c r="J200" s="25"/>
      <c r="K200" s="148">
        <f t="shared" si="17"/>
        <v>0</v>
      </c>
      <c r="L200" s="149">
        <f t="shared" si="18"/>
        <v>0</v>
      </c>
    </row>
    <row r="201" spans="1:12" x14ac:dyDescent="0.25">
      <c r="A201" s="28"/>
      <c r="B201" s="25"/>
      <c r="C201" s="25"/>
      <c r="D201" s="25"/>
      <c r="E201" s="25"/>
      <c r="F201" s="25"/>
      <c r="G201" s="25"/>
      <c r="H201" s="25"/>
      <c r="I201" s="25"/>
      <c r="J201" s="25"/>
      <c r="K201" s="148">
        <f t="shared" si="17"/>
        <v>0</v>
      </c>
      <c r="L201" s="149">
        <f t="shared" si="18"/>
        <v>0</v>
      </c>
    </row>
    <row r="202" spans="1:12" x14ac:dyDescent="0.25">
      <c r="A202" s="28"/>
      <c r="B202" s="25"/>
      <c r="C202" s="25"/>
      <c r="D202" s="25"/>
      <c r="E202" s="25"/>
      <c r="F202" s="25"/>
      <c r="G202" s="25"/>
      <c r="H202" s="25"/>
      <c r="I202" s="25"/>
      <c r="J202" s="25"/>
      <c r="K202" s="148">
        <f t="shared" si="17"/>
        <v>0</v>
      </c>
      <c r="L202" s="149">
        <f t="shared" si="18"/>
        <v>0</v>
      </c>
    </row>
    <row r="203" spans="1:12" x14ac:dyDescent="0.25">
      <c r="A203" s="28"/>
      <c r="B203" s="25"/>
      <c r="C203" s="25"/>
      <c r="D203" s="25"/>
      <c r="E203" s="25"/>
      <c r="F203" s="25"/>
      <c r="G203" s="25"/>
      <c r="H203" s="25"/>
      <c r="I203" s="25"/>
      <c r="J203" s="25"/>
      <c r="K203" s="148">
        <f t="shared" si="17"/>
        <v>0</v>
      </c>
      <c r="L203" s="149">
        <f t="shared" si="18"/>
        <v>0</v>
      </c>
    </row>
    <row r="204" spans="1:12" x14ac:dyDescent="0.25">
      <c r="A204" s="28"/>
      <c r="B204" s="25"/>
      <c r="C204" s="25"/>
      <c r="D204" s="25"/>
      <c r="E204" s="25"/>
      <c r="F204" s="25"/>
      <c r="G204" s="25"/>
      <c r="H204" s="25"/>
      <c r="I204" s="25"/>
      <c r="J204" s="25"/>
      <c r="K204" s="148">
        <f t="shared" si="17"/>
        <v>0</v>
      </c>
      <c r="L204" s="149">
        <f t="shared" si="18"/>
        <v>0</v>
      </c>
    </row>
    <row r="205" spans="1:12" x14ac:dyDescent="0.25">
      <c r="A205" s="28"/>
      <c r="B205" s="25"/>
      <c r="C205" s="25"/>
      <c r="D205" s="25"/>
      <c r="E205" s="25"/>
      <c r="F205" s="25"/>
      <c r="G205" s="25"/>
      <c r="H205" s="25"/>
      <c r="I205" s="25"/>
      <c r="J205" s="25"/>
      <c r="K205" s="148">
        <f t="shared" si="17"/>
        <v>0</v>
      </c>
      <c r="L205" s="149">
        <f t="shared" si="18"/>
        <v>0</v>
      </c>
    </row>
    <row r="206" spans="1:12" x14ac:dyDescent="0.25">
      <c r="A206" s="28"/>
      <c r="B206" s="25"/>
      <c r="C206" s="25"/>
      <c r="D206" s="25"/>
      <c r="E206" s="25"/>
      <c r="F206" s="25"/>
      <c r="G206" s="25"/>
      <c r="H206" s="25"/>
      <c r="I206" s="25"/>
      <c r="J206" s="25"/>
      <c r="K206" s="148">
        <f t="shared" si="17"/>
        <v>0</v>
      </c>
      <c r="L206" s="149">
        <f t="shared" si="18"/>
        <v>0</v>
      </c>
    </row>
    <row r="207" spans="1:12" x14ac:dyDescent="0.25">
      <c r="A207" s="28"/>
      <c r="B207" s="25"/>
      <c r="C207" s="25"/>
      <c r="D207" s="25"/>
      <c r="E207" s="25"/>
      <c r="F207" s="25"/>
      <c r="G207" s="25"/>
      <c r="H207" s="25"/>
      <c r="I207" s="25"/>
      <c r="J207" s="25"/>
      <c r="K207" s="148">
        <f t="shared" si="17"/>
        <v>0</v>
      </c>
      <c r="L207" s="149">
        <f t="shared" si="18"/>
        <v>0</v>
      </c>
    </row>
    <row r="208" spans="1:12" x14ac:dyDescent="0.25">
      <c r="A208" s="28"/>
      <c r="B208" s="25"/>
      <c r="C208" s="25"/>
      <c r="D208" s="25"/>
      <c r="E208" s="25"/>
      <c r="F208" s="25"/>
      <c r="G208" s="25"/>
      <c r="H208" s="25"/>
      <c r="I208" s="25"/>
      <c r="J208" s="25"/>
      <c r="K208" s="148">
        <f t="shared" si="17"/>
        <v>0</v>
      </c>
      <c r="L208" s="149">
        <f t="shared" si="18"/>
        <v>0</v>
      </c>
    </row>
    <row r="209" spans="1:12" x14ac:dyDescent="0.25">
      <c r="A209" s="28"/>
      <c r="B209" s="25"/>
      <c r="C209" s="25"/>
      <c r="D209" s="25"/>
      <c r="E209" s="25"/>
      <c r="F209" s="25"/>
      <c r="G209" s="25"/>
      <c r="H209" s="25"/>
      <c r="I209" s="25"/>
      <c r="J209" s="25"/>
      <c r="K209" s="148">
        <f t="shared" si="17"/>
        <v>0</v>
      </c>
      <c r="L209" s="149">
        <f t="shared" si="18"/>
        <v>0</v>
      </c>
    </row>
    <row r="210" spans="1:12" x14ac:dyDescent="0.25">
      <c r="A210" s="28"/>
      <c r="B210" s="25"/>
      <c r="C210" s="25"/>
      <c r="D210" s="25"/>
      <c r="E210" s="25"/>
      <c r="F210" s="25"/>
      <c r="G210" s="25"/>
      <c r="H210" s="25"/>
      <c r="I210" s="25"/>
      <c r="J210" s="25"/>
      <c r="K210" s="148">
        <f t="shared" si="17"/>
        <v>0</v>
      </c>
      <c r="L210" s="149">
        <f t="shared" si="18"/>
        <v>0</v>
      </c>
    </row>
    <row r="211" spans="1:12" x14ac:dyDescent="0.25">
      <c r="A211" s="28"/>
      <c r="B211" s="25"/>
      <c r="C211" s="25"/>
      <c r="D211" s="25"/>
      <c r="E211" s="25"/>
      <c r="F211" s="25"/>
      <c r="G211" s="25"/>
      <c r="H211" s="25"/>
      <c r="I211" s="25"/>
      <c r="J211" s="25"/>
      <c r="K211" s="148">
        <f t="shared" si="17"/>
        <v>0</v>
      </c>
      <c r="L211" s="149">
        <f t="shared" si="18"/>
        <v>0</v>
      </c>
    </row>
    <row r="212" spans="1:12" x14ac:dyDescent="0.25">
      <c r="A212" s="28"/>
      <c r="B212" s="25"/>
      <c r="C212" s="25"/>
      <c r="D212" s="25"/>
      <c r="E212" s="25"/>
      <c r="F212" s="25"/>
      <c r="G212" s="25"/>
      <c r="H212" s="25"/>
      <c r="I212" s="25"/>
      <c r="J212" s="25"/>
      <c r="K212" s="148">
        <f t="shared" si="17"/>
        <v>0</v>
      </c>
      <c r="L212" s="149">
        <f t="shared" si="18"/>
        <v>0</v>
      </c>
    </row>
    <row r="213" spans="1:12" x14ac:dyDescent="0.25">
      <c r="A213" s="28"/>
      <c r="B213" s="25"/>
      <c r="C213" s="25"/>
      <c r="D213" s="25"/>
      <c r="E213" s="25"/>
      <c r="F213" s="25"/>
      <c r="G213" s="25"/>
      <c r="H213" s="25"/>
      <c r="I213" s="25"/>
      <c r="J213" s="25"/>
      <c r="K213" s="148">
        <f t="shared" si="17"/>
        <v>0</v>
      </c>
      <c r="L213" s="149">
        <f t="shared" si="18"/>
        <v>0</v>
      </c>
    </row>
    <row r="214" spans="1:12" x14ac:dyDescent="0.25">
      <c r="A214" s="28"/>
      <c r="B214" s="25"/>
      <c r="C214" s="25"/>
      <c r="D214" s="25"/>
      <c r="E214" s="25"/>
      <c r="F214" s="25"/>
      <c r="G214" s="25"/>
      <c r="H214" s="25"/>
      <c r="I214" s="25"/>
      <c r="J214" s="25"/>
      <c r="K214" s="148">
        <f t="shared" si="17"/>
        <v>0</v>
      </c>
      <c r="L214" s="149">
        <f t="shared" si="18"/>
        <v>0</v>
      </c>
    </row>
    <row r="215" spans="1:12" ht="15.75" thickBot="1" x14ac:dyDescent="0.3">
      <c r="A215" s="29"/>
      <c r="B215" s="30"/>
      <c r="C215" s="30"/>
      <c r="D215" s="30"/>
      <c r="E215" s="30"/>
      <c r="F215" s="32"/>
      <c r="G215" s="30"/>
      <c r="H215" s="32"/>
      <c r="I215" s="30"/>
      <c r="J215" s="32"/>
      <c r="K215" s="152">
        <f t="shared" si="17"/>
        <v>0</v>
      </c>
      <c r="L215" s="149">
        <f t="shared" si="18"/>
        <v>0</v>
      </c>
    </row>
    <row r="216" spans="1:12" ht="15.75" thickBot="1" x14ac:dyDescent="0.3">
      <c r="D216" s="33" t="s">
        <v>99</v>
      </c>
      <c r="E216" s="34">
        <f>SUM(E185:E215)</f>
        <v>0</v>
      </c>
      <c r="F216" s="34"/>
      <c r="G216" s="34">
        <f t="shared" ref="G216" si="19">SUM(G185:G215)</f>
        <v>0</v>
      </c>
      <c r="H216" s="34"/>
      <c r="I216" s="34">
        <f t="shared" ref="I216" si="20">SUM(I185:I215)</f>
        <v>0</v>
      </c>
      <c r="J216" s="34"/>
      <c r="K216" s="151">
        <f t="shared" ref="K216:L216" si="21">SUM(K185:K215)</f>
        <v>0</v>
      </c>
      <c r="L216" s="151">
        <f t="shared" si="21"/>
        <v>0</v>
      </c>
    </row>
    <row r="217" spans="1:12" ht="15.75" thickBot="1" x14ac:dyDescent="0.3"/>
    <row r="218" spans="1:12" ht="15.75" thickBot="1" x14ac:dyDescent="0.3">
      <c r="D218" s="191" t="s">
        <v>103</v>
      </c>
      <c r="E218" s="192">
        <f>E144+E108+E72+E36+E180+E216</f>
        <v>10</v>
      </c>
      <c r="F218" s="192"/>
      <c r="G218" s="192">
        <f>G144+G108+G72+G36+G180+G216</f>
        <v>10</v>
      </c>
      <c r="H218" s="192"/>
      <c r="I218" s="192">
        <f>I144+I108+I72+I36+I180+I216</f>
        <v>40</v>
      </c>
      <c r="J218" s="192"/>
      <c r="K218" s="192">
        <f>K144+K108+K72+K36+K180+K216</f>
        <v>51.666666666666671</v>
      </c>
      <c r="L218" s="193">
        <f>L144+L108+L72+L36+L180+L216</f>
        <v>0</v>
      </c>
    </row>
  </sheetData>
  <mergeCells count="19">
    <mergeCell ref="B111:C111"/>
    <mergeCell ref="D111:L111"/>
    <mergeCell ref="A38:L38"/>
    <mergeCell ref="A74:L74"/>
    <mergeCell ref="A110:L110"/>
    <mergeCell ref="B75:C75"/>
    <mergeCell ref="D75:L75"/>
    <mergeCell ref="A1:L1"/>
    <mergeCell ref="A2:L2"/>
    <mergeCell ref="B3:C3"/>
    <mergeCell ref="D3:L3"/>
    <mergeCell ref="B39:C39"/>
    <mergeCell ref="D39:L39"/>
    <mergeCell ref="A146:L146"/>
    <mergeCell ref="B147:C147"/>
    <mergeCell ref="D147:L147"/>
    <mergeCell ref="A182:L182"/>
    <mergeCell ref="B183:C183"/>
    <mergeCell ref="D183:L183"/>
  </mergeCells>
  <dataValidations count="1">
    <dataValidation type="list" allowBlank="1" showInputMessage="1" showErrorMessage="1" sqref="H77:H107 J77:J107 F113:F143 H113:H143 F7:F35 J113:J143 F149:F179 H149:H179 J149:J179 F185:F215 H185:H215 J185:J215 J41:J71 J7:J35 H41:H71 H7:H35 F41:F71 F77:F107" xr:uid="{658DF863-DCDE-4668-8F05-D04CEB4CCB45}">
      <formula1>"Mutualisée,Délocalisée,NON"</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P58"/>
  <sheetViews>
    <sheetView zoomScale="90" zoomScaleNormal="90" workbookViewId="0">
      <selection activeCell="B14" sqref="B14"/>
    </sheetView>
  </sheetViews>
  <sheetFormatPr baseColWidth="10" defaultColWidth="11.42578125" defaultRowHeight="15" x14ac:dyDescent="0.25"/>
  <cols>
    <col min="1" max="1" width="31.85546875" customWidth="1"/>
    <col min="2" max="2" width="41.28515625" customWidth="1"/>
    <col min="3" max="7" width="15.7109375" customWidth="1"/>
    <col min="8" max="8" width="15.5703125" customWidth="1"/>
    <col min="9" max="10" width="15.7109375" customWidth="1"/>
    <col min="11" max="11" width="18.140625" customWidth="1"/>
  </cols>
  <sheetData>
    <row r="1" spans="1:16" ht="19.5" thickBot="1" x14ac:dyDescent="0.35">
      <c r="A1" s="391" t="s">
        <v>104</v>
      </c>
      <c r="B1" s="392"/>
      <c r="C1" s="392"/>
      <c r="D1" s="392"/>
      <c r="E1" s="392"/>
      <c r="F1" s="392"/>
      <c r="G1" s="392"/>
      <c r="H1" s="392"/>
      <c r="I1" s="392"/>
      <c r="J1" s="392"/>
      <c r="K1" s="393"/>
      <c r="M1" s="409" t="s">
        <v>105</v>
      </c>
      <c r="N1" s="410"/>
      <c r="O1" s="410"/>
      <c r="P1" s="411"/>
    </row>
    <row r="2" spans="1:16" ht="16.5" thickBot="1" x14ac:dyDescent="0.3">
      <c r="A2" s="400" t="s">
        <v>106</v>
      </c>
      <c r="B2" s="401"/>
      <c r="C2" s="402"/>
      <c r="D2" s="403"/>
      <c r="E2" s="403"/>
      <c r="F2" s="403"/>
      <c r="G2" s="403"/>
      <c r="H2" s="403"/>
      <c r="I2" s="403"/>
      <c r="J2" s="403"/>
      <c r="K2" s="404"/>
      <c r="M2" s="405" t="s">
        <v>340</v>
      </c>
      <c r="N2" s="406"/>
      <c r="O2" s="406"/>
      <c r="P2" s="407"/>
    </row>
    <row r="3" spans="1:16" ht="15.75" customHeight="1" thickBot="1" x14ac:dyDescent="0.3">
      <c r="A3" s="162" t="s">
        <v>107</v>
      </c>
      <c r="B3" s="163">
        <v>57</v>
      </c>
      <c r="C3" s="394" t="s">
        <v>108</v>
      </c>
      <c r="D3" s="394"/>
      <c r="E3" s="394"/>
      <c r="F3" s="394"/>
      <c r="G3" s="394"/>
      <c r="H3" s="394"/>
      <c r="I3" s="394"/>
      <c r="J3" s="394"/>
      <c r="K3" s="395"/>
      <c r="L3" s="179"/>
      <c r="M3" s="179"/>
    </row>
    <row r="4" spans="1:16" ht="16.5" thickTop="1" x14ac:dyDescent="0.25">
      <c r="A4" s="12" t="s">
        <v>110</v>
      </c>
      <c r="B4" s="75">
        <v>500</v>
      </c>
      <c r="C4" s="396" t="s">
        <v>111</v>
      </c>
      <c r="D4" s="396"/>
      <c r="E4" s="396"/>
      <c r="F4" s="396"/>
      <c r="G4" s="397">
        <f>H30+(H21/15)+(H35/15)</f>
        <v>132.27748691099478</v>
      </c>
      <c r="H4" s="398"/>
      <c r="I4" s="398"/>
      <c r="J4" s="398"/>
      <c r="K4" s="399"/>
      <c r="L4" s="141"/>
      <c r="M4" s="373" t="s">
        <v>109</v>
      </c>
      <c r="N4" s="374"/>
      <c r="O4" s="374"/>
      <c r="P4" s="375"/>
    </row>
    <row r="5" spans="1:16" ht="15.75" customHeight="1" x14ac:dyDescent="0.25">
      <c r="A5" s="12" t="s">
        <v>112</v>
      </c>
      <c r="B5" s="75">
        <v>250</v>
      </c>
      <c r="C5" s="379" t="s">
        <v>113</v>
      </c>
      <c r="D5" s="379"/>
      <c r="E5" s="379"/>
      <c r="F5" s="379"/>
      <c r="G5" s="380" t="s">
        <v>385</v>
      </c>
      <c r="H5" s="380"/>
      <c r="I5" s="380"/>
      <c r="J5" s="380"/>
      <c r="K5" s="381"/>
      <c r="L5" s="141"/>
      <c r="M5" s="376"/>
      <c r="N5" s="377"/>
      <c r="O5" s="377"/>
      <c r="P5" s="378"/>
    </row>
    <row r="6" spans="1:16" ht="15.75" x14ac:dyDescent="0.25">
      <c r="A6" s="12" t="s">
        <v>114</v>
      </c>
      <c r="B6" s="75">
        <v>150</v>
      </c>
      <c r="C6" s="379" t="s">
        <v>113</v>
      </c>
      <c r="D6" s="379"/>
      <c r="E6" s="379"/>
      <c r="F6" s="379"/>
      <c r="G6" s="380" t="s">
        <v>386</v>
      </c>
      <c r="H6" s="380"/>
      <c r="I6" s="380"/>
      <c r="J6" s="380"/>
      <c r="K6" s="381"/>
      <c r="L6" s="142"/>
      <c r="M6" s="376"/>
      <c r="N6" s="377"/>
      <c r="O6" s="377"/>
      <c r="P6" s="378"/>
    </row>
    <row r="7" spans="1:16" ht="16.5" customHeight="1" x14ac:dyDescent="0.25">
      <c r="A7" s="12" t="s">
        <v>115</v>
      </c>
      <c r="B7" s="75"/>
      <c r="C7" s="379" t="s">
        <v>113</v>
      </c>
      <c r="D7" s="379"/>
      <c r="E7" s="379"/>
      <c r="F7" s="379"/>
      <c r="G7" s="380"/>
      <c r="H7" s="380"/>
      <c r="I7" s="380"/>
      <c r="J7" s="380"/>
      <c r="K7" s="381"/>
      <c r="L7" s="142"/>
      <c r="M7" s="376"/>
      <c r="N7" s="377"/>
      <c r="O7" s="377"/>
      <c r="P7" s="378"/>
    </row>
    <row r="8" spans="1:16" ht="16.5" customHeight="1" x14ac:dyDescent="0.25">
      <c r="A8" s="12" t="s">
        <v>332</v>
      </c>
      <c r="B8" s="75"/>
      <c r="C8" s="379" t="s">
        <v>113</v>
      </c>
      <c r="D8" s="379"/>
      <c r="E8" s="379"/>
      <c r="F8" s="379"/>
      <c r="G8" s="380"/>
      <c r="H8" s="380"/>
      <c r="I8" s="380"/>
      <c r="J8" s="380"/>
      <c r="K8" s="381"/>
      <c r="L8" s="142"/>
      <c r="M8" s="376"/>
      <c r="N8" s="377"/>
      <c r="O8" s="377"/>
      <c r="P8" s="378"/>
    </row>
    <row r="9" spans="1:16" ht="16.5" customHeight="1" x14ac:dyDescent="0.25">
      <c r="A9" s="12" t="s">
        <v>333</v>
      </c>
      <c r="B9" s="75"/>
      <c r="C9" s="379" t="s">
        <v>113</v>
      </c>
      <c r="D9" s="379"/>
      <c r="E9" s="379"/>
      <c r="F9" s="379"/>
      <c r="G9" s="380"/>
      <c r="H9" s="380"/>
      <c r="I9" s="380"/>
      <c r="J9" s="380"/>
      <c r="K9" s="381"/>
      <c r="L9" s="142"/>
      <c r="M9" s="376"/>
      <c r="N9" s="377"/>
      <c r="O9" s="377"/>
      <c r="P9" s="378"/>
    </row>
    <row r="10" spans="1:16" ht="16.5" customHeight="1" thickBot="1" x14ac:dyDescent="0.3">
      <c r="A10" s="172" t="s">
        <v>334</v>
      </c>
      <c r="B10" s="174"/>
      <c r="C10" s="379" t="s">
        <v>113</v>
      </c>
      <c r="D10" s="379"/>
      <c r="E10" s="379"/>
      <c r="F10" s="379"/>
      <c r="G10" s="380"/>
      <c r="H10" s="380"/>
      <c r="I10" s="380"/>
      <c r="J10" s="380"/>
      <c r="K10" s="381"/>
      <c r="L10" s="142"/>
      <c r="M10" s="170"/>
      <c r="N10" s="170"/>
      <c r="O10" s="170"/>
      <c r="P10" s="171"/>
    </row>
    <row r="11" spans="1:16" ht="15" customHeight="1" x14ac:dyDescent="0.25">
      <c r="A11" s="343" t="s">
        <v>116</v>
      </c>
      <c r="B11" s="344"/>
      <c r="C11" s="345"/>
      <c r="D11" s="346"/>
      <c r="E11" s="346"/>
      <c r="F11" s="346"/>
      <c r="G11" s="346"/>
      <c r="H11" s="346"/>
      <c r="I11" s="346"/>
      <c r="J11" s="346"/>
      <c r="K11" s="347"/>
      <c r="L11" s="143"/>
      <c r="M11" s="362" t="s">
        <v>117</v>
      </c>
      <c r="N11" s="363"/>
      <c r="O11" s="363"/>
      <c r="P11" s="364"/>
    </row>
    <row r="12" spans="1:16" ht="15.75" x14ac:dyDescent="0.25">
      <c r="A12" s="12" t="s">
        <v>118</v>
      </c>
      <c r="B12" s="35">
        <v>2</v>
      </c>
      <c r="C12" s="382" t="s">
        <v>119</v>
      </c>
      <c r="D12" s="383"/>
      <c r="E12" s="383"/>
      <c r="F12" s="383"/>
      <c r="G12" s="383"/>
      <c r="H12" s="383"/>
      <c r="I12" s="383"/>
      <c r="J12" s="383"/>
      <c r="K12" s="384"/>
      <c r="L12" s="143"/>
      <c r="M12" s="362"/>
      <c r="N12" s="363"/>
      <c r="O12" s="363"/>
      <c r="P12" s="364"/>
    </row>
    <row r="13" spans="1:16" ht="15.75" x14ac:dyDescent="0.25">
      <c r="A13" s="12" t="s">
        <v>120</v>
      </c>
      <c r="B13" s="35">
        <v>8</v>
      </c>
      <c r="C13" s="385"/>
      <c r="D13" s="386"/>
      <c r="E13" s="386"/>
      <c r="F13" s="386"/>
      <c r="G13" s="386"/>
      <c r="H13" s="386"/>
      <c r="I13" s="386"/>
      <c r="J13" s="386"/>
      <c r="K13" s="387"/>
      <c r="L13" s="143"/>
      <c r="M13" s="362"/>
      <c r="N13" s="363"/>
      <c r="O13" s="363"/>
      <c r="P13" s="364"/>
    </row>
    <row r="14" spans="1:16" ht="15.75" x14ac:dyDescent="0.25">
      <c r="A14" s="12" t="s">
        <v>121</v>
      </c>
      <c r="B14" s="35">
        <v>5</v>
      </c>
      <c r="C14" s="385"/>
      <c r="D14" s="386"/>
      <c r="E14" s="386"/>
      <c r="F14" s="386"/>
      <c r="G14" s="386"/>
      <c r="H14" s="386"/>
      <c r="I14" s="386"/>
      <c r="J14" s="386"/>
      <c r="K14" s="387"/>
      <c r="L14" s="143"/>
      <c r="M14" s="362"/>
      <c r="N14" s="363"/>
      <c r="O14" s="363"/>
      <c r="P14" s="364"/>
    </row>
    <row r="15" spans="1:16" ht="15.75" x14ac:dyDescent="0.25">
      <c r="A15" s="12" t="s">
        <v>122</v>
      </c>
      <c r="B15" s="35"/>
      <c r="C15" s="385"/>
      <c r="D15" s="386"/>
      <c r="E15" s="386"/>
      <c r="F15" s="386"/>
      <c r="G15" s="386"/>
      <c r="H15" s="386"/>
      <c r="I15" s="386"/>
      <c r="J15" s="386"/>
      <c r="K15" s="387"/>
      <c r="L15" s="143"/>
      <c r="M15" s="362"/>
      <c r="N15" s="363"/>
      <c r="O15" s="363"/>
      <c r="P15" s="364"/>
    </row>
    <row r="16" spans="1:16" ht="15.75" x14ac:dyDescent="0.25">
      <c r="A16" s="12" t="s">
        <v>329</v>
      </c>
      <c r="B16" s="35"/>
      <c r="C16" s="385"/>
      <c r="D16" s="386"/>
      <c r="E16" s="386"/>
      <c r="F16" s="386"/>
      <c r="G16" s="386"/>
      <c r="H16" s="386"/>
      <c r="I16" s="386"/>
      <c r="J16" s="386"/>
      <c r="K16" s="387"/>
      <c r="L16" s="143"/>
      <c r="M16" s="362"/>
      <c r="N16" s="363"/>
      <c r="O16" s="363"/>
      <c r="P16" s="364"/>
    </row>
    <row r="17" spans="1:16" ht="15.75" x14ac:dyDescent="0.25">
      <c r="A17" s="12" t="s">
        <v>330</v>
      </c>
      <c r="B17" s="35"/>
      <c r="C17" s="385"/>
      <c r="D17" s="386"/>
      <c r="E17" s="386"/>
      <c r="F17" s="386"/>
      <c r="G17" s="386"/>
      <c r="H17" s="386"/>
      <c r="I17" s="386"/>
      <c r="J17" s="386"/>
      <c r="K17" s="387"/>
      <c r="L17" s="143"/>
      <c r="M17" s="362"/>
      <c r="N17" s="363"/>
      <c r="O17" s="363"/>
      <c r="P17" s="364"/>
    </row>
    <row r="18" spans="1:16" ht="16.5" thickBot="1" x14ac:dyDescent="0.3">
      <c r="A18" s="12" t="s">
        <v>331</v>
      </c>
      <c r="B18" s="173"/>
      <c r="C18" s="388"/>
      <c r="D18" s="389"/>
      <c r="E18" s="389"/>
      <c r="F18" s="389"/>
      <c r="G18" s="389"/>
      <c r="H18" s="389"/>
      <c r="I18" s="389"/>
      <c r="J18" s="389"/>
      <c r="K18" s="390"/>
      <c r="L18" s="143"/>
      <c r="M18" s="362"/>
      <c r="N18" s="363"/>
      <c r="O18" s="363"/>
      <c r="P18" s="364"/>
    </row>
    <row r="19" spans="1:16" ht="16.899999999999999" customHeight="1" thickBot="1" x14ac:dyDescent="0.3">
      <c r="A19" s="368" t="s">
        <v>123</v>
      </c>
      <c r="B19" s="369"/>
      <c r="C19" s="369"/>
      <c r="D19" s="369"/>
      <c r="E19" s="369"/>
      <c r="F19" s="369"/>
      <c r="G19" s="369"/>
      <c r="H19" s="369"/>
      <c r="I19" s="369"/>
      <c r="J19" s="369"/>
      <c r="K19" s="370"/>
      <c r="L19" s="142"/>
      <c r="M19" s="365"/>
      <c r="N19" s="366"/>
      <c r="O19" s="366"/>
      <c r="P19" s="367"/>
    </row>
    <row r="20" spans="1:16" ht="49.15" customHeight="1" thickBot="1" x14ac:dyDescent="0.3">
      <c r="A20" s="371"/>
      <c r="B20" s="372"/>
      <c r="C20" s="99" t="s">
        <v>124</v>
      </c>
      <c r="D20" s="76" t="s">
        <v>125</v>
      </c>
      <c r="E20" s="99" t="s">
        <v>126</v>
      </c>
      <c r="F20" s="99" t="s">
        <v>127</v>
      </c>
      <c r="G20" s="101" t="s">
        <v>128</v>
      </c>
      <c r="H20" s="99" t="s">
        <v>129</v>
      </c>
      <c r="I20" s="139"/>
      <c r="J20" s="111"/>
      <c r="K20" s="111"/>
      <c r="L20" s="111"/>
      <c r="M20" s="100"/>
      <c r="N20" s="100"/>
      <c r="O20" s="100"/>
      <c r="P20" s="100"/>
    </row>
    <row r="21" spans="1:16" ht="14.45" customHeight="1" thickTop="1" x14ac:dyDescent="0.25">
      <c r="A21" s="338" t="s">
        <v>130</v>
      </c>
      <c r="B21" s="113" t="s">
        <v>131</v>
      </c>
      <c r="C21" s="77">
        <f>SUM(C22:C27)</f>
        <v>15</v>
      </c>
      <c r="D21" s="78">
        <f>SUM(D22:D27)</f>
        <v>10</v>
      </c>
      <c r="E21" s="78">
        <f>SUM(E22:E27)</f>
        <v>26.666666666666668</v>
      </c>
      <c r="F21" s="78">
        <f>SUM(F22:F27)</f>
        <v>51.666666666666671</v>
      </c>
      <c r="G21" s="78">
        <f>SUM(G22:G27)</f>
        <v>0</v>
      </c>
      <c r="H21" s="79">
        <f>G21*51.39</f>
        <v>0</v>
      </c>
      <c r="I21" s="144"/>
      <c r="J21" s="356" t="s">
        <v>132</v>
      </c>
      <c r="K21" s="356"/>
      <c r="L21" s="357"/>
    </row>
    <row r="22" spans="1:16" x14ac:dyDescent="0.25">
      <c r="A22" s="339"/>
      <c r="B22" s="114" t="s">
        <v>133</v>
      </c>
      <c r="C22" s="165">
        <f>'6. MAQUETTE'!E36*1.5</f>
        <v>0</v>
      </c>
      <c r="D22" s="165">
        <f>'6. MAQUETTE'!G36</f>
        <v>0</v>
      </c>
      <c r="E22" s="165">
        <f>'6. MAQUETTE'!I41*2/3</f>
        <v>0</v>
      </c>
      <c r="F22" s="165">
        <f t="shared" ref="F22:F25" si="0">C22+D22+E22</f>
        <v>0</v>
      </c>
      <c r="G22" s="166">
        <f>'6. MAQUETTE'!L36</f>
        <v>0</v>
      </c>
      <c r="H22" s="167">
        <f>G22*51.39</f>
        <v>0</v>
      </c>
      <c r="I22" s="144"/>
      <c r="J22" s="358"/>
      <c r="K22" s="358"/>
      <c r="L22" s="359"/>
    </row>
    <row r="23" spans="1:16" x14ac:dyDescent="0.25">
      <c r="A23" s="339"/>
      <c r="B23" s="114" t="s">
        <v>134</v>
      </c>
      <c r="C23" s="165">
        <f>'6. MAQUETTE'!E72*1.5</f>
        <v>15</v>
      </c>
      <c r="D23" s="165">
        <f>'6. MAQUETTE'!G72</f>
        <v>0</v>
      </c>
      <c r="E23" s="165">
        <f>'6. MAQUETTE'!I72*2/3</f>
        <v>13.333333333333334</v>
      </c>
      <c r="F23" s="165">
        <f t="shared" si="0"/>
        <v>28.333333333333336</v>
      </c>
      <c r="G23" s="166">
        <f>'6. MAQUETTE'!L72</f>
        <v>0</v>
      </c>
      <c r="H23" s="167">
        <f t="shared" ref="H23:H27" si="1">G23*51.39</f>
        <v>0</v>
      </c>
      <c r="I23" s="144"/>
      <c r="J23" s="358"/>
      <c r="K23" s="358"/>
      <c r="L23" s="359"/>
    </row>
    <row r="24" spans="1:16" ht="15.75" thickBot="1" x14ac:dyDescent="0.3">
      <c r="A24" s="339"/>
      <c r="B24" s="114" t="s">
        <v>135</v>
      </c>
      <c r="C24" s="165">
        <f>'6. MAQUETTE'!E108*1.5</f>
        <v>0</v>
      </c>
      <c r="D24" s="165">
        <f>'6. MAQUETTE'!G108</f>
        <v>10</v>
      </c>
      <c r="E24" s="165">
        <f>'6. MAQUETTE'!I108*2/3</f>
        <v>13.333333333333334</v>
      </c>
      <c r="F24" s="165">
        <f t="shared" si="0"/>
        <v>23.333333333333336</v>
      </c>
      <c r="G24" s="166">
        <f>'6. MAQUETTE'!L108</f>
        <v>0</v>
      </c>
      <c r="H24" s="167">
        <f t="shared" si="1"/>
        <v>0</v>
      </c>
      <c r="I24" s="144"/>
      <c r="J24" s="360"/>
      <c r="K24" s="360"/>
      <c r="L24" s="361"/>
      <c r="M24" s="140"/>
    </row>
    <row r="25" spans="1:16" ht="15.75" thickTop="1" x14ac:dyDescent="0.25">
      <c r="A25" s="339"/>
      <c r="B25" s="114" t="s">
        <v>136</v>
      </c>
      <c r="C25" s="165">
        <f>'6. MAQUETTE'!E144*1.5</f>
        <v>0</v>
      </c>
      <c r="D25" s="165">
        <f>'6. MAQUETTE'!G144</f>
        <v>0</v>
      </c>
      <c r="E25" s="165">
        <f>'6. MAQUETTE'!I144*2/3</f>
        <v>0</v>
      </c>
      <c r="F25" s="165">
        <f t="shared" si="0"/>
        <v>0</v>
      </c>
      <c r="G25" s="166">
        <f>'6. MAQUETTE'!L144</f>
        <v>0</v>
      </c>
      <c r="H25" s="167">
        <f t="shared" si="1"/>
        <v>0</v>
      </c>
      <c r="I25" s="102"/>
      <c r="J25" s="102"/>
      <c r="K25" s="102"/>
      <c r="L25" s="102"/>
    </row>
    <row r="26" spans="1:16" x14ac:dyDescent="0.25">
      <c r="A26" s="339"/>
      <c r="B26" s="187" t="s">
        <v>137</v>
      </c>
      <c r="C26" s="165">
        <f>'6. MAQUETTE'!E180*1.5</f>
        <v>0</v>
      </c>
      <c r="D26" s="165">
        <f>'6. MAQUETTE'!G180</f>
        <v>0</v>
      </c>
      <c r="E26" s="165">
        <f>'6. MAQUETTE'!I180*2/3</f>
        <v>0</v>
      </c>
      <c r="F26" s="165">
        <f t="shared" ref="F26:F27" si="2">C26+D26+E26</f>
        <v>0</v>
      </c>
      <c r="G26" s="166">
        <f>'6. MAQUETTE'!L180</f>
        <v>0</v>
      </c>
      <c r="H26" s="188">
        <f t="shared" si="1"/>
        <v>0</v>
      </c>
      <c r="I26" s="102"/>
      <c r="J26" s="102"/>
      <c r="K26" s="102"/>
      <c r="L26" s="102"/>
    </row>
    <row r="27" spans="1:16" ht="15.75" thickBot="1" x14ac:dyDescent="0.3">
      <c r="A27" s="340"/>
      <c r="B27" s="189" t="s">
        <v>138</v>
      </c>
      <c r="C27" s="197">
        <f>'6. MAQUETTE'!E216*1.5</f>
        <v>0</v>
      </c>
      <c r="D27" s="197">
        <f>'6. MAQUETTE'!G216</f>
        <v>0</v>
      </c>
      <c r="E27" s="197">
        <f>'6. MAQUETTE'!I216*2/3</f>
        <v>0</v>
      </c>
      <c r="F27" s="197">
        <f t="shared" si="2"/>
        <v>0</v>
      </c>
      <c r="G27" s="198">
        <f>'6. MAQUETTE'!L216</f>
        <v>0</v>
      </c>
      <c r="H27" s="190">
        <f t="shared" si="1"/>
        <v>0</v>
      </c>
      <c r="I27" s="102"/>
      <c r="J27" s="102"/>
      <c r="K27" s="102"/>
      <c r="L27" s="102"/>
    </row>
    <row r="28" spans="1:16" ht="15" customHeight="1" x14ac:dyDescent="0.25">
      <c r="A28" s="341" t="s">
        <v>139</v>
      </c>
      <c r="B28" s="194" t="s">
        <v>140</v>
      </c>
      <c r="C28" s="195"/>
      <c r="D28" s="195"/>
      <c r="E28" s="195"/>
      <c r="F28" s="196">
        <v>573</v>
      </c>
      <c r="G28" s="195"/>
      <c r="H28" s="195"/>
      <c r="I28" s="102"/>
      <c r="J28" s="102"/>
      <c r="K28" s="102"/>
      <c r="L28" s="102"/>
    </row>
    <row r="29" spans="1:16" ht="15.75" thickBot="1" x14ac:dyDescent="0.3">
      <c r="A29" s="341"/>
      <c r="B29" s="115" t="s">
        <v>141</v>
      </c>
      <c r="C29" s="118"/>
      <c r="D29" s="118"/>
      <c r="E29" s="118"/>
      <c r="F29" s="80">
        <f>IF('6. MAQUETTE'!N23="Délocalisée",597,1467)</f>
        <v>1467</v>
      </c>
      <c r="G29" s="118"/>
      <c r="H29" s="118"/>
      <c r="I29" s="102"/>
      <c r="J29" s="145"/>
      <c r="K29" s="145"/>
      <c r="L29" s="145"/>
      <c r="M29" s="146"/>
    </row>
    <row r="30" spans="1:16" ht="43.15" customHeight="1" thickTop="1" thickBot="1" x14ac:dyDescent="0.3">
      <c r="A30" s="342"/>
      <c r="B30" s="116" t="s">
        <v>344</v>
      </c>
      <c r="C30" s="118"/>
      <c r="D30" s="118"/>
      <c r="E30" s="118"/>
      <c r="F30" s="118"/>
      <c r="G30" s="118"/>
      <c r="H30" s="168">
        <f>IF(F21&gt;F28,F29,(F21/F28)*F29)</f>
        <v>132.27748691099478</v>
      </c>
      <c r="J30" s="353" t="s">
        <v>142</v>
      </c>
      <c r="K30" s="354"/>
      <c r="L30" s="354"/>
      <c r="M30" s="355"/>
    </row>
    <row r="31" spans="1:16" ht="15" customHeight="1" x14ac:dyDescent="0.25">
      <c r="A31" s="426" t="s">
        <v>143</v>
      </c>
      <c r="B31" s="103" t="s">
        <v>144</v>
      </c>
      <c r="C31" s="109"/>
      <c r="D31" s="109"/>
      <c r="E31" s="109"/>
      <c r="F31" s="109"/>
      <c r="G31" s="109"/>
      <c r="H31" s="169"/>
      <c r="I31" s="110"/>
      <c r="J31" s="110"/>
      <c r="K31" s="110"/>
      <c r="L31" s="110"/>
    </row>
    <row r="32" spans="1:16" ht="15" customHeight="1" x14ac:dyDescent="0.25">
      <c r="A32" s="341"/>
      <c r="B32" s="103" t="s">
        <v>145</v>
      </c>
      <c r="C32" s="109"/>
      <c r="D32" s="109"/>
      <c r="E32" s="109"/>
      <c r="F32" s="109"/>
      <c r="G32" s="109"/>
      <c r="H32" s="169"/>
      <c r="I32" s="110"/>
      <c r="J32" s="110"/>
      <c r="K32" s="110"/>
      <c r="L32" s="110"/>
    </row>
    <row r="33" spans="1:13" ht="15" customHeight="1" x14ac:dyDescent="0.25">
      <c r="A33" s="341"/>
      <c r="B33" s="104" t="s">
        <v>146</v>
      </c>
      <c r="C33" s="109"/>
      <c r="D33" s="109"/>
      <c r="E33" s="109"/>
      <c r="F33" s="109"/>
      <c r="G33" s="109"/>
      <c r="H33" s="169"/>
      <c r="I33" s="110"/>
      <c r="J33" s="110"/>
      <c r="K33" s="110"/>
      <c r="L33" s="110"/>
    </row>
    <row r="34" spans="1:13" ht="15" customHeight="1" x14ac:dyDescent="0.25">
      <c r="A34" s="341"/>
      <c r="B34" s="104" t="s">
        <v>147</v>
      </c>
      <c r="C34" s="109"/>
      <c r="D34" s="109"/>
      <c r="E34" s="109"/>
      <c r="F34" s="109"/>
      <c r="G34" s="109"/>
      <c r="H34" s="169"/>
      <c r="I34" s="110"/>
      <c r="J34" s="110"/>
      <c r="K34" s="110"/>
      <c r="L34" s="110"/>
    </row>
    <row r="35" spans="1:13" ht="15.75" thickBot="1" x14ac:dyDescent="0.3">
      <c r="A35" s="342"/>
      <c r="B35" s="105" t="s">
        <v>148</v>
      </c>
      <c r="C35" s="106"/>
      <c r="D35" s="107"/>
      <c r="E35" s="107"/>
      <c r="F35" s="107"/>
      <c r="G35" s="107"/>
      <c r="H35" s="108">
        <f>SUM(H31:H34)</f>
        <v>0</v>
      </c>
    </row>
    <row r="36" spans="1:13" ht="15.75" thickBot="1" x14ac:dyDescent="0.3"/>
    <row r="37" spans="1:13" ht="31.9" customHeight="1" thickTop="1" thickBot="1" x14ac:dyDescent="0.3">
      <c r="A37" s="427" t="s">
        <v>149</v>
      </c>
      <c r="B37" s="428"/>
      <c r="C37" s="429">
        <f>(H21+H35)/(B4-H30)</f>
        <v>0</v>
      </c>
      <c r="D37" s="430"/>
      <c r="E37" s="430"/>
      <c r="F37" s="431"/>
      <c r="G37" s="81"/>
      <c r="J37" s="353" t="s">
        <v>150</v>
      </c>
      <c r="K37" s="354"/>
      <c r="L37" s="354"/>
      <c r="M37" s="355"/>
    </row>
    <row r="38" spans="1:13" ht="31.9" customHeight="1" thickTop="1" thickBot="1" x14ac:dyDescent="0.3">
      <c r="A38" s="432" t="s">
        <v>151</v>
      </c>
      <c r="B38" s="433"/>
      <c r="C38" s="434">
        <f>IF(C37/15&lt;0,"--",IF(C37/15&lt;=1,1,C37/15))</f>
        <v>1</v>
      </c>
      <c r="D38" s="435"/>
      <c r="E38" s="435"/>
      <c r="F38" s="436"/>
      <c r="G38" s="81"/>
    </row>
    <row r="39" spans="1:13" ht="15" customHeight="1" thickBot="1" x14ac:dyDescent="0.3">
      <c r="A39" s="82"/>
      <c r="B39" s="82"/>
      <c r="C39" s="83"/>
      <c r="D39" s="83"/>
      <c r="E39" s="83"/>
      <c r="F39" s="83"/>
      <c r="G39" s="81"/>
    </row>
    <row r="40" spans="1:13" ht="16.149999999999999" customHeight="1" thickTop="1" thickBot="1" x14ac:dyDescent="0.3">
      <c r="C40" s="348" t="s">
        <v>152</v>
      </c>
      <c r="E40" s="83"/>
      <c r="F40" s="350" t="s">
        <v>153</v>
      </c>
      <c r="G40" s="351"/>
      <c r="H40" s="352"/>
      <c r="K40" s="412" t="s">
        <v>154</v>
      </c>
      <c r="L40" s="413"/>
      <c r="M40" s="414"/>
    </row>
    <row r="41" spans="1:13" ht="46.15" customHeight="1" thickBot="1" x14ac:dyDescent="0.3">
      <c r="C41" s="349"/>
      <c r="E41" s="83"/>
      <c r="F41" s="84" t="s">
        <v>155</v>
      </c>
      <c r="G41" s="85" t="s">
        <v>156</v>
      </c>
      <c r="H41" s="86" t="s">
        <v>157</v>
      </c>
    </row>
    <row r="42" spans="1:13" ht="15.75" x14ac:dyDescent="0.25">
      <c r="A42" s="419" t="s">
        <v>158</v>
      </c>
      <c r="B42" s="134" t="s">
        <v>159</v>
      </c>
      <c r="C42" s="135">
        <f>IF(OR(F57&lt;&gt;"",F57&lt;&gt;0),F57*H21,H21*F52)</f>
        <v>0</v>
      </c>
      <c r="D42" s="89"/>
      <c r="E42" s="90" t="s">
        <v>160</v>
      </c>
      <c r="F42" s="164">
        <f t="shared" ref="F42:F48" si="3">B12</f>
        <v>2</v>
      </c>
      <c r="G42" s="91">
        <f>B4</f>
        <v>500</v>
      </c>
      <c r="H42" s="92">
        <f>F42*G42</f>
        <v>1000</v>
      </c>
    </row>
    <row r="43" spans="1:13" ht="15.75" x14ac:dyDescent="0.25">
      <c r="A43" s="420"/>
      <c r="B43" s="87" t="s">
        <v>161</v>
      </c>
      <c r="C43" s="88">
        <f>F49*H30</f>
        <v>1984.1623036649216</v>
      </c>
      <c r="D43" s="81"/>
      <c r="E43" s="93" t="s">
        <v>162</v>
      </c>
      <c r="F43" s="164">
        <f t="shared" si="3"/>
        <v>8</v>
      </c>
      <c r="G43" s="94">
        <f>B5</f>
        <v>250</v>
      </c>
      <c r="H43" s="13">
        <f t="shared" ref="H43:H45" si="4">F43*G43</f>
        <v>2000</v>
      </c>
    </row>
    <row r="44" spans="1:13" ht="16.5" thickBot="1" x14ac:dyDescent="0.3">
      <c r="A44" s="420"/>
      <c r="B44" s="123" t="s">
        <v>163</v>
      </c>
      <c r="C44" s="124">
        <f>H35</f>
        <v>0</v>
      </c>
      <c r="D44" s="81"/>
      <c r="E44" s="93" t="s">
        <v>164</v>
      </c>
      <c r="F44" s="164">
        <f t="shared" si="3"/>
        <v>5</v>
      </c>
      <c r="G44" s="94">
        <f t="shared" ref="G44:G45" si="5">B6</f>
        <v>150</v>
      </c>
      <c r="H44" s="13">
        <f t="shared" si="4"/>
        <v>750</v>
      </c>
    </row>
    <row r="45" spans="1:13" ht="16.5" thickBot="1" x14ac:dyDescent="0.3">
      <c r="A45" s="421"/>
      <c r="B45" s="137" t="s">
        <v>165</v>
      </c>
      <c r="C45" s="138">
        <f>C42+C43+C44</f>
        <v>1984.1623036649216</v>
      </c>
      <c r="D45" s="81"/>
      <c r="E45" s="93" t="s">
        <v>166</v>
      </c>
      <c r="F45" s="164">
        <f t="shared" si="3"/>
        <v>0</v>
      </c>
      <c r="G45" s="94">
        <f t="shared" si="5"/>
        <v>0</v>
      </c>
      <c r="H45" s="13">
        <f t="shared" si="4"/>
        <v>0</v>
      </c>
    </row>
    <row r="46" spans="1:13" ht="16.5" thickBot="1" x14ac:dyDescent="0.3">
      <c r="A46" s="422"/>
      <c r="B46" s="125" t="s">
        <v>167</v>
      </c>
      <c r="C46" s="126">
        <f>IFERROR(C45/F49,"0 €")</f>
        <v>132.27748691099478</v>
      </c>
      <c r="D46" s="81"/>
      <c r="E46" s="93" t="s">
        <v>335</v>
      </c>
      <c r="F46" s="164">
        <f t="shared" si="3"/>
        <v>0</v>
      </c>
      <c r="G46" s="94">
        <f t="shared" ref="G46:G48" si="6">B8</f>
        <v>0</v>
      </c>
      <c r="H46" s="13">
        <f t="shared" ref="H46:H48" si="7">F46*G46</f>
        <v>0</v>
      </c>
    </row>
    <row r="47" spans="1:13" ht="16.5" thickBot="1" x14ac:dyDescent="0.3">
      <c r="A47" s="417" t="s">
        <v>157</v>
      </c>
      <c r="B47" s="127" t="s">
        <v>168</v>
      </c>
      <c r="C47" s="128">
        <f>H42+H43+H44+H45</f>
        <v>3750</v>
      </c>
      <c r="D47" s="81"/>
      <c r="E47" s="93" t="s">
        <v>336</v>
      </c>
      <c r="F47" s="164">
        <f t="shared" si="3"/>
        <v>0</v>
      </c>
      <c r="G47" s="94">
        <f t="shared" si="6"/>
        <v>0</v>
      </c>
      <c r="H47" s="13">
        <f t="shared" si="7"/>
        <v>0</v>
      </c>
    </row>
    <row r="48" spans="1:13" ht="16.5" thickBot="1" x14ac:dyDescent="0.3">
      <c r="A48" s="418"/>
      <c r="B48" s="129" t="s">
        <v>169</v>
      </c>
      <c r="C48" s="130">
        <f>IFERROR(C47/F49,"0 €")</f>
        <v>250</v>
      </c>
      <c r="D48" s="81"/>
      <c r="E48" s="93" t="s">
        <v>337</v>
      </c>
      <c r="F48" s="164">
        <f t="shared" si="3"/>
        <v>0</v>
      </c>
      <c r="G48" s="94">
        <f t="shared" si="6"/>
        <v>0</v>
      </c>
      <c r="H48" s="13">
        <f t="shared" si="7"/>
        <v>0</v>
      </c>
    </row>
    <row r="49" spans="1:8" ht="16.5" thickBot="1" x14ac:dyDescent="0.3">
      <c r="A49" s="423" t="s">
        <v>170</v>
      </c>
      <c r="B49" s="132" t="s">
        <v>171</v>
      </c>
      <c r="C49" s="133">
        <f>C47-C45</f>
        <v>1765.8376963350784</v>
      </c>
      <c r="D49" s="81"/>
      <c r="E49" s="95" t="s">
        <v>35</v>
      </c>
      <c r="F49" s="175">
        <f>SUM(F42:F48)</f>
        <v>15</v>
      </c>
      <c r="G49" s="96"/>
      <c r="H49" s="97">
        <f>SUM(H42:H48)</f>
        <v>3750</v>
      </c>
    </row>
    <row r="50" spans="1:8" ht="16.5" thickBot="1" x14ac:dyDescent="0.3">
      <c r="A50" s="424"/>
      <c r="B50" s="136" t="s">
        <v>173</v>
      </c>
      <c r="C50" s="131">
        <f>C48-C46</f>
        <v>117.72251308900522</v>
      </c>
      <c r="E50" s="425" t="s">
        <v>169</v>
      </c>
      <c r="F50" s="371"/>
      <c r="G50" s="371"/>
      <c r="H50" s="98">
        <f>IFERROR(H49/F49,0)</f>
        <v>250</v>
      </c>
    </row>
    <row r="51" spans="1:8" ht="15.75" thickBot="1" x14ac:dyDescent="0.3">
      <c r="A51" s="73"/>
    </row>
    <row r="52" spans="1:8" ht="15.75" thickBot="1" x14ac:dyDescent="0.3">
      <c r="B52" s="119"/>
      <c r="C52" s="119" t="str">
        <f>IF(C49=0,"autofinancé",IF(C49&lt;0,"déficitaire","excédentaire"))</f>
        <v>excédentaire</v>
      </c>
      <c r="E52" s="112" t="s">
        <v>172</v>
      </c>
      <c r="F52" s="120">
        <f>IF(F49/15&lt;=0,"0",IF(F49/15&lt;=1,1,IF(F49/15&lt;=2,2,IF(F49/15&lt;=3,3,IF(F49/15&lt;=4,4,IF(F49/15&lt;=5,5,IF(F49/15&lt;=6,6,IF(F49/15&lt;=7,7,IF(F49/15&lt;=8,8,F49/15)))))))))</f>
        <v>1</v>
      </c>
    </row>
    <row r="53" spans="1:8" x14ac:dyDescent="0.25">
      <c r="E53" s="121" t="s">
        <v>174</v>
      </c>
    </row>
    <row r="54" spans="1:8" x14ac:dyDescent="0.25">
      <c r="A54" s="180" t="s">
        <v>176</v>
      </c>
      <c r="B54" s="181"/>
      <c r="C54" s="182">
        <f>'2.DESCRIPTION FORMATION'!C70</f>
        <v>0</v>
      </c>
      <c r="E54" s="122" t="s">
        <v>175</v>
      </c>
    </row>
    <row r="55" spans="1:8" ht="15.75" x14ac:dyDescent="0.25">
      <c r="A55" s="408" t="s">
        <v>341</v>
      </c>
      <c r="B55" s="183" t="s">
        <v>171</v>
      </c>
      <c r="C55" s="184">
        <f>C54+C47-C45</f>
        <v>1765.8376963350784</v>
      </c>
      <c r="E55" s="81"/>
    </row>
    <row r="56" spans="1:8" ht="16.5" thickBot="1" x14ac:dyDescent="0.3">
      <c r="A56" s="408"/>
      <c r="B56" s="183" t="s">
        <v>173</v>
      </c>
      <c r="C56" s="184">
        <f>C55/F49</f>
        <v>117.72251308900522</v>
      </c>
      <c r="E56" t="s">
        <v>339</v>
      </c>
    </row>
    <row r="57" spans="1:8" ht="15.75" thickBot="1" x14ac:dyDescent="0.3">
      <c r="E57" s="177" t="s">
        <v>172</v>
      </c>
      <c r="F57" s="178"/>
    </row>
    <row r="58" spans="1:8" ht="57.75" customHeight="1" thickBot="1" x14ac:dyDescent="0.3">
      <c r="A58" s="415" t="s">
        <v>177</v>
      </c>
      <c r="B58" s="416"/>
      <c r="C58" s="49"/>
      <c r="E58" s="335"/>
      <c r="F58" s="336"/>
      <c r="G58" s="336"/>
      <c r="H58" s="337"/>
    </row>
  </sheetData>
  <sheetProtection algorithmName="SHA-512" hashValue="zSMVrmN/7W0TPEiJbbMElG4a67twwj6Edz2+egY+AdEocRO/JSJvOskZX42OF0VbpOuFdu0qMSUJkU7cFUSsAQ==" saltValue="l7TKY/RYu/oZk9ku/WNASA==" spinCount="100000" sheet="1" objects="1" scenarios="1"/>
  <dataConsolidate/>
  <mergeCells count="47">
    <mergeCell ref="M2:P2"/>
    <mergeCell ref="A55:A56"/>
    <mergeCell ref="M1:P1"/>
    <mergeCell ref="K40:M40"/>
    <mergeCell ref="A58:B58"/>
    <mergeCell ref="C6:F6"/>
    <mergeCell ref="G6:K6"/>
    <mergeCell ref="A47:A48"/>
    <mergeCell ref="A42:A46"/>
    <mergeCell ref="A49:A50"/>
    <mergeCell ref="E50:G50"/>
    <mergeCell ref="A31:A35"/>
    <mergeCell ref="A37:B37"/>
    <mergeCell ref="C37:F37"/>
    <mergeCell ref="A38:B38"/>
    <mergeCell ref="C38:F38"/>
    <mergeCell ref="A1:K1"/>
    <mergeCell ref="C3:K3"/>
    <mergeCell ref="C4:F4"/>
    <mergeCell ref="G4:K4"/>
    <mergeCell ref="A2:B2"/>
    <mergeCell ref="C2:K2"/>
    <mergeCell ref="C10:F10"/>
    <mergeCell ref="G10:K10"/>
    <mergeCell ref="C12:K18"/>
    <mergeCell ref="C7:F7"/>
    <mergeCell ref="G7:K7"/>
    <mergeCell ref="M4:P9"/>
    <mergeCell ref="C5:F5"/>
    <mergeCell ref="G5:K5"/>
    <mergeCell ref="C8:F8"/>
    <mergeCell ref="G8:K8"/>
    <mergeCell ref="C9:F9"/>
    <mergeCell ref="G9:K9"/>
    <mergeCell ref="E58:H58"/>
    <mergeCell ref="A21:A27"/>
    <mergeCell ref="A28:A30"/>
    <mergeCell ref="A11:B11"/>
    <mergeCell ref="C11:K11"/>
    <mergeCell ref="C40:C41"/>
    <mergeCell ref="F40:H40"/>
    <mergeCell ref="J37:M37"/>
    <mergeCell ref="J30:M30"/>
    <mergeCell ref="J21:L24"/>
    <mergeCell ref="M11:P19"/>
    <mergeCell ref="A19:K19"/>
    <mergeCell ref="A20:B20"/>
  </mergeCells>
  <phoneticPr fontId="40" type="noConversion"/>
  <conditionalFormatting sqref="C37:F37">
    <cfRule type="cellIs" dxfId="16" priority="4" operator="lessThan">
      <formula>0</formula>
    </cfRule>
    <cfRule type="cellIs" dxfId="15" priority="8" operator="lessThan">
      <formula>15</formula>
    </cfRule>
    <cfRule type="cellIs" dxfId="14" priority="9" operator="greaterThan">
      <formula>15</formula>
    </cfRule>
  </conditionalFormatting>
  <conditionalFormatting sqref="D42 C52">
    <cfRule type="containsText" dxfId="13" priority="5" operator="containsText" text="déf">
      <formula>NOT(ISERROR(SEARCH("déf",C42)))</formula>
    </cfRule>
    <cfRule type="containsText" dxfId="12" priority="6" operator="containsText" text="jack">
      <formula>NOT(ISERROR(SEARCH("jack",C42)))</formula>
    </cfRule>
    <cfRule type="containsText" dxfId="11" priority="7" operator="containsText" text="autofi">
      <formula>NOT(ISERROR(SEARCH("autofi",C42)))</formula>
    </cfRule>
  </conditionalFormatting>
  <conditionalFormatting sqref="C52">
    <cfRule type="containsText" dxfId="10" priority="3" operator="containsText" text="excédentaire">
      <formula>NOT(ISERROR(SEARCH("excédentaire",C52)))</formula>
    </cfRule>
  </conditionalFormatting>
  <conditionalFormatting sqref="G5:K10">
    <cfRule type="expression" dxfId="9" priority="2">
      <formula>B5&lt;&gt;""</formula>
    </cfRule>
  </conditionalFormatting>
  <conditionalFormatting sqref="E58:H58">
    <cfRule type="expression" dxfId="8" priority="1">
      <formula>F57&lt;&gt;""</formula>
    </cfRule>
  </conditionalFormatting>
  <dataValidations count="5">
    <dataValidation type="list" allowBlank="1" showInputMessage="1" showErrorMessage="1" sqref="C58" xr:uid="{00000000-0002-0000-0700-000000000000}">
      <formula1>"Favorable, Défavorable, Favorable avec réserve"</formula1>
    </dataValidation>
    <dataValidation type="custom" showErrorMessage="1" errorTitle="RAPPEL" error="Précisez d'abord pour quels types d'appenants cela s'applique" prompt="message de saisie" sqref="B5" xr:uid="{7AE9EE41-DFF1-42A4-9A3A-6A0B7E6D92E8}">
      <formula1>ISTEXT(G5)</formula1>
    </dataValidation>
    <dataValidation type="custom" showInputMessage="1" showErrorMessage="1" errorTitle="RAPPEL" error="Précisez d'abord pour quels types d'appenants cela s'applique" sqref="B6:B10" xr:uid="{F4BFD251-D0D6-4B2B-B804-5316034A2EAE}">
      <formula1>ISTEXT(G6)</formula1>
    </dataValidation>
    <dataValidation showInputMessage="1" showErrorMessage="1" errorTitle="RAPPEL" error="Précisez d'abord pourquoi vous souhaitez modifier le nombre de groupes" sqref="E58:H58" xr:uid="{8553380B-3DB7-4E6D-B12C-B4A6851D8DAF}"/>
    <dataValidation type="custom" showInputMessage="1" showErrorMessage="1" errorTitle="RAPPEL" error="Précisez d'abord pourquoi vous souhaitez modifier le nombre de groupes" sqref="F57" xr:uid="{848C4850-055D-4A0F-9D2A-FCE0526CA7C2}">
      <formula1>ISTEXT(E58)</formula1>
    </dataValidation>
  </dataValidations>
  <pageMargins left="0.7" right="0.7" top="0.75" bottom="0.75" header="0.3" footer="0.3"/>
  <pageSetup paperSize="9" scale="46" orientation="portrait" r:id="rId1"/>
  <headerFooter>
    <oddHeader>&amp;L&amp;G</oddHead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K10"/>
  <sheetViews>
    <sheetView zoomScale="90" zoomScaleNormal="90" workbookViewId="0">
      <selection activeCell="F15" sqref="F15"/>
    </sheetView>
  </sheetViews>
  <sheetFormatPr baseColWidth="10" defaultColWidth="11.42578125" defaultRowHeight="15" x14ac:dyDescent="0.25"/>
  <cols>
    <col min="1" max="1" width="62.7109375" customWidth="1"/>
    <col min="2" max="2" width="20.5703125" customWidth="1"/>
    <col min="3" max="3" width="16.85546875" customWidth="1"/>
    <col min="6" max="6" width="13" customWidth="1"/>
  </cols>
  <sheetData>
    <row r="1" spans="1:11" ht="18.75" x14ac:dyDescent="0.3">
      <c r="A1" s="444" t="s">
        <v>178</v>
      </c>
      <c r="B1" s="444"/>
      <c r="C1" s="444"/>
      <c r="D1" s="444"/>
      <c r="E1" s="444"/>
      <c r="F1" s="444"/>
      <c r="G1" s="444"/>
      <c r="H1" s="444"/>
      <c r="I1" s="444"/>
      <c r="J1" s="444"/>
      <c r="K1" s="444"/>
    </row>
    <row r="2" spans="1:11" ht="30" customHeight="1" x14ac:dyDescent="0.25">
      <c r="A2" s="442" t="s">
        <v>179</v>
      </c>
      <c r="B2" s="442"/>
      <c r="C2" s="442"/>
      <c r="D2" s="442"/>
      <c r="E2" s="442"/>
      <c r="F2" s="442"/>
      <c r="G2" s="442"/>
      <c r="H2" s="442"/>
      <c r="I2" s="442"/>
      <c r="J2" s="442"/>
      <c r="K2" s="442"/>
    </row>
    <row r="3" spans="1:11" ht="15.75" x14ac:dyDescent="0.25">
      <c r="A3" s="69" t="s">
        <v>180</v>
      </c>
      <c r="B3" s="16"/>
      <c r="C3" s="441" t="s">
        <v>181</v>
      </c>
      <c r="D3" s="441"/>
      <c r="E3" s="441" t="s">
        <v>182</v>
      </c>
      <c r="F3" s="441"/>
      <c r="G3" s="441"/>
      <c r="H3" s="441"/>
      <c r="I3" s="441"/>
      <c r="J3" s="441"/>
      <c r="K3" s="441"/>
    </row>
    <row r="4" spans="1:11" ht="15.75" x14ac:dyDescent="0.25">
      <c r="A4" s="69" t="s">
        <v>183</v>
      </c>
      <c r="B4" s="16"/>
      <c r="C4" s="441" t="s">
        <v>181</v>
      </c>
      <c r="D4" s="441"/>
      <c r="E4" s="441" t="s">
        <v>182</v>
      </c>
      <c r="F4" s="441"/>
      <c r="G4" s="441"/>
      <c r="H4" s="441"/>
      <c r="I4" s="441"/>
      <c r="J4" s="441"/>
      <c r="K4" s="441"/>
    </row>
    <row r="5" spans="1:11" ht="27.75" customHeight="1" x14ac:dyDescent="0.25">
      <c r="A5" s="69" t="s">
        <v>184</v>
      </c>
      <c r="B5" s="25"/>
      <c r="C5" s="441" t="s">
        <v>181</v>
      </c>
      <c r="D5" s="441"/>
      <c r="E5" s="438" t="s">
        <v>185</v>
      </c>
      <c r="F5" s="439"/>
      <c r="G5" s="439"/>
      <c r="H5" s="439"/>
      <c r="I5" s="439"/>
      <c r="J5" s="439"/>
      <c r="K5" s="440"/>
    </row>
    <row r="6" spans="1:11" ht="39.75" customHeight="1" x14ac:dyDescent="0.25">
      <c r="A6" s="70" t="s">
        <v>186</v>
      </c>
      <c r="B6" s="50"/>
      <c r="C6" s="437" t="s">
        <v>181</v>
      </c>
      <c r="D6" s="437"/>
      <c r="E6" s="438" t="s">
        <v>185</v>
      </c>
      <c r="F6" s="439"/>
      <c r="G6" s="439"/>
      <c r="H6" s="439"/>
      <c r="I6" s="439"/>
      <c r="J6" s="439"/>
      <c r="K6" s="440"/>
    </row>
    <row r="7" spans="1:11" ht="15.75" x14ac:dyDescent="0.25">
      <c r="A7" s="443" t="s">
        <v>187</v>
      </c>
      <c r="B7" s="443"/>
      <c r="C7" s="443"/>
      <c r="D7" s="443"/>
      <c r="E7" s="443"/>
      <c r="F7" s="443"/>
      <c r="G7" s="443"/>
      <c r="H7" s="443"/>
      <c r="I7" s="443"/>
      <c r="J7" s="443"/>
      <c r="K7" s="443"/>
    </row>
    <row r="8" spans="1:11" ht="30.75" customHeight="1" x14ac:dyDescent="0.25">
      <c r="A8" s="69" t="s">
        <v>188</v>
      </c>
      <c r="B8" s="25"/>
      <c r="C8" s="437" t="s">
        <v>181</v>
      </c>
      <c r="D8" s="437"/>
      <c r="E8" s="438" t="s">
        <v>185</v>
      </c>
      <c r="F8" s="439"/>
      <c r="G8" s="439"/>
      <c r="H8" s="439"/>
      <c r="I8" s="439"/>
      <c r="J8" s="439"/>
      <c r="K8" s="440"/>
    </row>
    <row r="9" spans="1:11" ht="34.5" customHeight="1" x14ac:dyDescent="0.25">
      <c r="A9" s="69" t="s">
        <v>189</v>
      </c>
      <c r="B9" s="25"/>
      <c r="C9" s="437" t="s">
        <v>181</v>
      </c>
      <c r="D9" s="437"/>
      <c r="E9" s="438" t="s">
        <v>185</v>
      </c>
      <c r="F9" s="439"/>
      <c r="G9" s="439"/>
      <c r="H9" s="439"/>
      <c r="I9" s="439"/>
      <c r="J9" s="439"/>
      <c r="K9" s="440"/>
    </row>
    <row r="10" spans="1:11" ht="17.25" customHeight="1" x14ac:dyDescent="0.25">
      <c r="A10" s="2" t="s">
        <v>190</v>
      </c>
    </row>
  </sheetData>
  <mergeCells count="15">
    <mergeCell ref="A2:K2"/>
    <mergeCell ref="A7:K7"/>
    <mergeCell ref="A1:K1"/>
    <mergeCell ref="E3:K3"/>
    <mergeCell ref="E4:K4"/>
    <mergeCell ref="C3:D3"/>
    <mergeCell ref="C4:D4"/>
    <mergeCell ref="C6:D6"/>
    <mergeCell ref="C8:D8"/>
    <mergeCell ref="C9:D9"/>
    <mergeCell ref="E8:K8"/>
    <mergeCell ref="E9:K9"/>
    <mergeCell ref="E5:K5"/>
    <mergeCell ref="E6:K6"/>
    <mergeCell ref="C5:D5"/>
  </mergeCells>
  <conditionalFormatting sqref="B4:C6 B8:B9">
    <cfRule type="expression" dxfId="7" priority="11" stopIfTrue="1">
      <formula>#REF!&lt;&gt;"Favorable"</formula>
    </cfRule>
  </conditionalFormatting>
  <conditionalFormatting sqref="E3 C3:C6">
    <cfRule type="expression" dxfId="6" priority="10">
      <formula>($B$20="Non")</formula>
    </cfRule>
  </conditionalFormatting>
  <conditionalFormatting sqref="C4:C6">
    <cfRule type="expression" dxfId="5" priority="9">
      <formula>($B$21="Non")</formula>
    </cfRule>
  </conditionalFormatting>
  <conditionalFormatting sqref="E4:E6">
    <cfRule type="expression" dxfId="4" priority="6">
      <formula>($B$20="Non")</formula>
    </cfRule>
  </conditionalFormatting>
  <conditionalFormatting sqref="E8:E9">
    <cfRule type="expression" dxfId="3" priority="1">
      <formula>($B$20="Non")</formula>
    </cfRule>
  </conditionalFormatting>
  <conditionalFormatting sqref="C8:C9">
    <cfRule type="expression" dxfId="2" priority="5" stopIfTrue="1">
      <formula>#REF!&lt;&gt;"Favorable"</formula>
    </cfRule>
  </conditionalFormatting>
  <conditionalFormatting sqref="C8:C9">
    <cfRule type="expression" dxfId="1" priority="4">
      <formula>($B$20="Non")</formula>
    </cfRule>
  </conditionalFormatting>
  <conditionalFormatting sqref="C8:C9">
    <cfRule type="expression" dxfId="0" priority="3">
      <formula>($B$21="Non")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Données!$B$4:$B$6</xm:f>
          </x14:formula1>
          <xm:sqref>B5:B6 B9</xm:sqref>
        </x14:dataValidation>
        <x14:dataValidation type="list" allowBlank="1" showInputMessage="1" showErrorMessage="1" xr:uid="{00000000-0002-0000-0800-000001000000}">
          <x14:formula1>
            <xm:f>Données!$B$2:$B$3</xm:f>
          </x14:formula1>
          <xm:sqref>B3:B4</xm:sqref>
        </x14:dataValidation>
        <x14:dataValidation type="list" allowBlank="1" showInputMessage="1" showErrorMessage="1" xr:uid="{00000000-0002-0000-0800-000002000000}">
          <x14:formula1>
            <xm:f>Données!$B$5:$B$7</xm:f>
          </x14:formula1>
          <xm:sqref>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C20"/>
  <sheetViews>
    <sheetView topLeftCell="A7" zoomScale="90" zoomScaleNormal="90" workbookViewId="0">
      <selection activeCell="B38" sqref="B38"/>
    </sheetView>
  </sheetViews>
  <sheetFormatPr baseColWidth="10" defaultColWidth="11.42578125" defaultRowHeight="15" x14ac:dyDescent="0.25"/>
  <cols>
    <col min="1" max="1" width="58" customWidth="1"/>
    <col min="2" max="2" width="71.5703125" customWidth="1"/>
    <col min="3" max="3" width="37.5703125" customWidth="1"/>
  </cols>
  <sheetData>
    <row r="1" spans="1:3" ht="19.5" thickBot="1" x14ac:dyDescent="0.35">
      <c r="A1" s="221" t="s">
        <v>191</v>
      </c>
      <c r="B1" s="222"/>
      <c r="C1" s="222"/>
    </row>
    <row r="2" spans="1:3" ht="15.75" thickBot="1" x14ac:dyDescent="0.3">
      <c r="A2" s="276" t="s">
        <v>192</v>
      </c>
      <c r="B2" s="276"/>
      <c r="C2" s="276"/>
    </row>
    <row r="3" spans="1:3" ht="16.5" thickBot="1" x14ac:dyDescent="0.3">
      <c r="A3" s="445" t="s">
        <v>193</v>
      </c>
      <c r="B3" s="446"/>
      <c r="C3" s="447"/>
    </row>
    <row r="4" spans="1:3" ht="15.75" x14ac:dyDescent="0.25">
      <c r="A4" s="41"/>
      <c r="B4" s="41" t="s">
        <v>194</v>
      </c>
      <c r="C4" s="41" t="s">
        <v>195</v>
      </c>
    </row>
    <row r="5" spans="1:3" x14ac:dyDescent="0.25">
      <c r="A5" s="42" t="s">
        <v>196</v>
      </c>
      <c r="B5" s="14"/>
      <c r="C5" s="15"/>
    </row>
    <row r="6" spans="1:3" x14ac:dyDescent="0.25">
      <c r="A6" s="42" t="s">
        <v>197</v>
      </c>
      <c r="B6" s="43">
        <v>0</v>
      </c>
      <c r="C6" s="43">
        <v>0</v>
      </c>
    </row>
    <row r="7" spans="1:3" x14ac:dyDescent="0.25">
      <c r="A7" s="44" t="s">
        <v>198</v>
      </c>
      <c r="B7" s="45"/>
      <c r="C7" s="15"/>
    </row>
    <row r="8" spans="1:3" x14ac:dyDescent="0.25">
      <c r="A8" s="44" t="s">
        <v>199</v>
      </c>
      <c r="B8" s="45"/>
      <c r="C8" s="46"/>
    </row>
    <row r="9" spans="1:3" x14ac:dyDescent="0.25">
      <c r="A9" s="42" t="s">
        <v>200</v>
      </c>
      <c r="B9" s="45"/>
      <c r="C9" s="46"/>
    </row>
    <row r="10" spans="1:3" x14ac:dyDescent="0.25">
      <c r="A10" s="42" t="s">
        <v>201</v>
      </c>
      <c r="B10" s="45"/>
      <c r="C10" s="46"/>
    </row>
    <row r="11" spans="1:3" x14ac:dyDescent="0.25">
      <c r="A11" s="44" t="s">
        <v>202</v>
      </c>
      <c r="B11" s="45"/>
      <c r="C11" s="46"/>
    </row>
    <row r="12" spans="1:3" x14ac:dyDescent="0.25">
      <c r="A12" s="44" t="s">
        <v>203</v>
      </c>
      <c r="B12" s="45"/>
      <c r="C12" s="47"/>
    </row>
    <row r="13" spans="1:3" x14ac:dyDescent="0.25">
      <c r="A13" s="42" t="s">
        <v>204</v>
      </c>
      <c r="B13" s="45"/>
      <c r="C13" s="47"/>
    </row>
    <row r="14" spans="1:3" x14ac:dyDescent="0.25">
      <c r="A14" s="42" t="s">
        <v>205</v>
      </c>
      <c r="B14" s="45"/>
      <c r="C14" s="47"/>
    </row>
    <row r="15" spans="1:3" x14ac:dyDescent="0.25">
      <c r="A15" s="44" t="s">
        <v>206</v>
      </c>
      <c r="B15" s="45"/>
      <c r="C15" s="47"/>
    </row>
    <row r="19" spans="1:2" ht="15.75" thickBot="1" x14ac:dyDescent="0.3"/>
    <row r="20" spans="1:2" ht="65.25" customHeight="1" thickBot="1" x14ac:dyDescent="0.3">
      <c r="A20" s="48" t="s">
        <v>207</v>
      </c>
      <c r="B20" s="49"/>
    </row>
  </sheetData>
  <mergeCells count="3">
    <mergeCell ref="A1:C1"/>
    <mergeCell ref="A3:C3"/>
    <mergeCell ref="A2:C2"/>
  </mergeCells>
  <dataValidations count="1">
    <dataValidation type="list" allowBlank="1" showInputMessage="1" showErrorMessage="1" sqref="B20" xr:uid="{00000000-0002-0000-0900-000000000000}">
      <formula1>"Favorable, Défavorable, Favorable avec réserve"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NOTICE</vt:lpstr>
      <vt:lpstr>1. NOTE PRESENTATION</vt:lpstr>
      <vt:lpstr>2.DESCRIPTION FORMATION</vt:lpstr>
      <vt:lpstr>3. ETUDE MARCHE PRIX</vt:lpstr>
      <vt:lpstr>5. SELECTION</vt:lpstr>
      <vt:lpstr>6. MAQUETTE</vt:lpstr>
      <vt:lpstr>7. SOUTENABILITE FIN</vt:lpstr>
      <vt:lpstr>8. Suivi du processus</vt:lpstr>
      <vt:lpstr>9. SOUTENABILITE RH</vt:lpstr>
      <vt:lpstr>Données</vt:lpstr>
      <vt:lpstr>'1. NOTE PRESENTATION'!Zone_d_impression</vt:lpstr>
      <vt:lpstr>NOTICE!Zone_d_impression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2025-02-11T08:36:02Z</dcterms:modified>
  <cp:category/>
  <cp:contentStatus/>
</cp:coreProperties>
</file>