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https://unice-my.sharepoint.com/personal/laila_boudissa_unice_fr/Documents/05-BIS - CAPACITES M1 + LICENCES + DL 26-27/"/>
    </mc:Choice>
  </mc:AlternateContent>
  <xr:revisionPtr revIDLastSave="0" documentId="8_{807FA44E-612D-4582-8E55-A43641282806}" xr6:coauthVersionLast="47" xr6:coauthVersionMax="47" xr10:uidLastSave="{00000000-0000-0000-0000-000000000000}"/>
  <bookViews>
    <workbookView xWindow="0" yWindow="760" windowWidth="30240" windowHeight="17180" firstSheet="1" activeTab="1" xr2:uid="{A2E6C817-5A44-4D7F-BCB1-277FA718C70F}"/>
  </bookViews>
  <sheets>
    <sheet name="M1 26-27" sheetId="1" r:id="rId1"/>
    <sheet name="Capa Licences 26-27" sheetId="2" r:id="rId2"/>
    <sheet name="Capa DL 26-27 " sheetId="3" r:id="rId3"/>
    <sheet name="Polytech 26-27" sheetId="4" r:id="rId4"/>
    <sheet name="BUT 26-27" sheetId="5"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15" i="2" l="1"/>
  <c r="O66" i="2"/>
  <c r="O65" i="2"/>
  <c r="L63" i="2"/>
  <c r="O63" i="2"/>
  <c r="J42" i="2"/>
  <c r="J41" i="2"/>
  <c r="J40" i="2"/>
  <c r="J36" i="2"/>
  <c r="J32" i="2"/>
  <c r="J30" i="2"/>
  <c r="J29" i="2"/>
  <c r="J28" i="2"/>
  <c r="J25" i="2"/>
  <c r="J24" i="2"/>
  <c r="J22" i="2"/>
  <c r="J21" i="2"/>
  <c r="J20" i="2"/>
  <c r="J19" i="2"/>
  <c r="J18" i="2"/>
  <c r="J17" i="2"/>
  <c r="J16" i="2"/>
  <c r="J15" i="2"/>
  <c r="J12" i="2"/>
  <c r="J8" i="2"/>
  <c r="J6" i="2"/>
</calcChain>
</file>

<file path=xl/sharedStrings.xml><?xml version="1.0" encoding="utf-8"?>
<sst xmlns="http://schemas.openxmlformats.org/spreadsheetml/2006/main" count="1178" uniqueCount="529">
  <si>
    <t>CAPACITE D'ACCUEIL MENTION 2025-2026 CAL</t>
  </si>
  <si>
    <t>CAPACITE D'ACCUEIL MENTION 2026-2027 CAL</t>
  </si>
  <si>
    <t>CAPACITE  OFFERTE MENTION (hors étudiants internationaux et Formation Continue et redoublement)</t>
  </si>
  <si>
    <t xml:space="preserve">CAPACITE ACCUEIL PARCOURS </t>
  </si>
  <si>
    <t>CAPACITE OFFERTE PARCOURS (hors étudiants internationaux et Formation continue et redoublement)</t>
  </si>
  <si>
    <t>OUVERT 26/27 OUI/NON</t>
  </si>
  <si>
    <t>BSS</t>
  </si>
  <si>
    <t>SCIENCES, TECHNOLOGIES, SANTÉ</t>
  </si>
  <si>
    <t>Sciences du vivant</t>
  </si>
  <si>
    <t>Génétique et Développement (GD)</t>
  </si>
  <si>
    <t>OUI</t>
  </si>
  <si>
    <t>Physiopathologie et Approches Thérapeutiques Emergentes (PATH)</t>
  </si>
  <si>
    <t>Indian French Master in Computational Biology (IFMCB)</t>
  </si>
  <si>
    <t>Bioinformatique et Biologie Computationnelle (BBC)</t>
  </si>
  <si>
    <t>Cancérologie et recherche translationelle (CRT)</t>
  </si>
  <si>
    <r>
      <t xml:space="preserve">MemBioMed - From Membrane Biology to Neuroscience and Experimental Medicine </t>
    </r>
    <r>
      <rPr>
        <sz val="11"/>
        <color rgb="FF92D050"/>
        <rFont val="Calibri"/>
        <family val="2"/>
        <scheme val="minor"/>
      </rPr>
      <t>recrutement eCandidat</t>
    </r>
  </si>
  <si>
    <r>
      <rPr>
        <sz val="11"/>
        <color rgb="FF000000"/>
        <rFont val="Calibri"/>
        <family val="2"/>
      </rPr>
      <t xml:space="preserve">Biomedical and Computational Sciences in Aging (BCSA) Ancien IMAgein – International Master in Biology of Ageing </t>
    </r>
    <r>
      <rPr>
        <sz val="11"/>
        <color rgb="FF92D050"/>
        <rFont val="Calibri"/>
        <family val="2"/>
      </rPr>
      <t>recrutement eMundus</t>
    </r>
  </si>
  <si>
    <t>Neurosciences</t>
  </si>
  <si>
    <t>Neurosciences Cellulaires et Intégrées (NCI)</t>
  </si>
  <si>
    <t>Euromediterranean Master in Neuroscience - Online  (EMN-Online)</t>
  </si>
  <si>
    <t>STAPS : Activité Physique Adaptée et Santé</t>
  </si>
  <si>
    <t>Activité Physique Adaptée et Santé</t>
  </si>
  <si>
    <t>STAPS : Entraînement et Optimisation de la Performance Sportive</t>
  </si>
  <si>
    <t>Préparation Physique et Réathlétisation</t>
  </si>
  <si>
    <t>STAPS : Management du Sport</t>
  </si>
  <si>
    <t>Développement territorial par le sport</t>
  </si>
  <si>
    <t>Ingénierie de la Santé</t>
  </si>
  <si>
    <t xml:space="preserve">Génie biomédical </t>
  </si>
  <si>
    <t>DSPEG</t>
  </si>
  <si>
    <t>DROIT, ECONOMIE, 
GESTION</t>
  </si>
  <si>
    <t>Droit des affaires</t>
  </si>
  <si>
    <t>Droit notarial</t>
  </si>
  <si>
    <t>oui</t>
  </si>
  <si>
    <t>Droit privé</t>
  </si>
  <si>
    <t>Droit public</t>
  </si>
  <si>
    <t>Droit et procédures fiscales de l’entreprise </t>
  </si>
  <si>
    <t>Droit international et Droit européen</t>
  </si>
  <si>
    <t>Droit et Pratique du Commerce International</t>
  </si>
  <si>
    <t>Droit économique de l'Union Européenne</t>
  </si>
  <si>
    <t>Gouvernance et financement du développement</t>
  </si>
  <si>
    <t>Sécurité internationale, Défense, Intelligence économique</t>
  </si>
  <si>
    <t>Droit de la mer et des activités maritimes</t>
  </si>
  <si>
    <t>Migration studies - Majeure : international and 
european law</t>
  </si>
  <si>
    <t xml:space="preserve">DROIT, ECONOMIE, 
GESTION </t>
  </si>
  <si>
    <t>Science politique</t>
  </si>
  <si>
    <t>Expertise du politique et action publique</t>
  </si>
  <si>
    <t>Migrations studies  -  Political Studies</t>
  </si>
  <si>
    <t>DROIT, ECONOMIE, 
GESTION|SCIENCES HUMAINES ET SOCIALES</t>
  </si>
  <si>
    <t>Tourisme</t>
  </si>
  <si>
    <t>DROIT, Economie, 
Gestion</t>
  </si>
  <si>
    <t>Administration et liquidation 
des entreprises en difficulté</t>
  </si>
  <si>
    <t>Comptabilité Contrôle Audit</t>
  </si>
  <si>
    <t>Contrôle de Gestion et Audit Organisationnel</t>
  </si>
  <si>
    <t>DESPEG</t>
  </si>
  <si>
    <t>Economie des Organisations</t>
  </si>
  <si>
    <t>Economie et Management des Entreprises et des Organisations (EMEO)</t>
  </si>
  <si>
    <t xml:space="preserve">Economie et Management des Industries, du Commerce et de la 
Distribution (EMICD) </t>
  </si>
  <si>
    <t>Economie</t>
  </si>
  <si>
    <t>Expertise et Analyse des données Economiques</t>
  </si>
  <si>
    <t>Gestion de Patrimoine</t>
  </si>
  <si>
    <t>Gestion des produits et risques financiers</t>
  </si>
  <si>
    <t>Gestion internationale de patrimoine</t>
  </si>
  <si>
    <t>Gestion des Ressources Humaines</t>
  </si>
  <si>
    <t>Economie et Management des Ressources Humaines (EMRH)</t>
  </si>
  <si>
    <t xml:space="preserve">Economie et Management des Ressources Humaines (EMRH) par apprentissage </t>
  </si>
  <si>
    <t>Conseil en Organisation et Développement RH
 (CODRH)</t>
  </si>
  <si>
    <t>Innovation, entreprise et société</t>
  </si>
  <si>
    <t>Développement industriel </t>
  </si>
  <si>
    <t>Innovation et Management de la Transition des Territoires (IMTT)</t>
  </si>
  <si>
    <t>Stratégie digitale</t>
  </si>
  <si>
    <r>
      <t>Economics of Innovation for Sustainable Development</t>
    </r>
    <r>
      <rPr>
        <sz val="11"/>
        <color rgb="FF000000"/>
        <rFont val="Calibri"/>
        <family val="2"/>
        <scheme val="minor"/>
      </rPr>
      <t> </t>
    </r>
  </si>
  <si>
    <t>Management et Commerce International</t>
  </si>
  <si>
    <t>International Business</t>
  </si>
  <si>
    <t xml:space="preserve">Management </t>
  </si>
  <si>
    <t>Management de la communication d’entreprise</t>
  </si>
  <si>
    <t>Management des Talents</t>
  </si>
  <si>
    <t>Management sectoriel</t>
  </si>
  <si>
    <t>Management public : Digital et Développement Durable (MAP 3D)</t>
  </si>
  <si>
    <t>Management de l'art et de la culture (MAC)</t>
  </si>
  <si>
    <t>Management de l'hôtellerie internationale (MHI)</t>
  </si>
  <si>
    <t>Marketing, Vente</t>
  </si>
  <si>
    <t xml:space="preserve">Marketing Digital </t>
  </si>
  <si>
    <t>Ingénierie d'Affaires et Business Development</t>
  </si>
  <si>
    <t>Marketing, Entrepreneuriat et Évènementiel Sportif</t>
  </si>
  <si>
    <t>Monnaie, Banque, Finance, Assurance 
(MBFA)</t>
  </si>
  <si>
    <t xml:space="preserve">Monnaie, Banque, Finance, Assurance 
(MBFA) Formation initiale </t>
  </si>
  <si>
    <t>Monnaie, Banque, Finance, Assurance 
(MBFA) en alterance</t>
  </si>
  <si>
    <t>EEF</t>
  </si>
  <si>
    <t>AUTRE DOMAINE</t>
  </si>
  <si>
    <t>Français Langue Etrangère</t>
  </si>
  <si>
    <t>Didactique du Français langue étrangère et seconde</t>
  </si>
  <si>
    <t>MEEF - Pratique et Ingénierie de la Formation</t>
  </si>
  <si>
    <t xml:space="preserve">Ingénieur de formation et formateur d'adultes (IFFA) </t>
  </si>
  <si>
    <t>Recherche en sciences de l'éducation et de la formation (RSEF)</t>
  </si>
  <si>
    <t>LLAC</t>
  </si>
  <si>
    <t>ARTS, LETTRES, 
LANGUES</t>
  </si>
  <si>
    <t>ARTS</t>
  </si>
  <si>
    <t>Nouvelles écritures théâtrales : recherche et création</t>
  </si>
  <si>
    <t>Musique</t>
  </si>
  <si>
    <t>Anthropologie des Arts Vivants</t>
  </si>
  <si>
    <t>Danse : improvisation, transmission, archives</t>
  </si>
  <si>
    <t>Humanités et Industries Créatives</t>
  </si>
  <si>
    <t>Management, Jeu Vidéo, Image et Créativité (MAJIC)</t>
  </si>
  <si>
    <t>Management de Projet pour les Industries Culturelles (MAPIC)</t>
  </si>
  <si>
    <t>Pratiques immersives et interactives P2I</t>
  </si>
  <si>
    <t>INFORMATION-COMMUNICATION</t>
  </si>
  <si>
    <t>Médias et humanités numériques (ex DISTIC)</t>
  </si>
  <si>
    <t>EMIC : Evènementiels, Musées, Ingénierie culturelle (patrimoine, arts actuels)</t>
  </si>
  <si>
    <t>ICONES : Ingénierie de la Communication Organisationnelle, Numérique ET Stratégique (apprentissage uniquement)</t>
  </si>
  <si>
    <t>MédiaDesign (ex ICCD)</t>
  </si>
  <si>
    <t>Langues Etrangères Appliquées (LEA)</t>
  </si>
  <si>
    <t>Traduction - Rédaction d'entreprises (TRE)</t>
  </si>
  <si>
    <t>Relations Franco-Italiennes (RFI)</t>
  </si>
  <si>
    <t>Lettres</t>
  </si>
  <si>
    <t>Métiers des lettres classiques et des lettres modernes</t>
  </si>
  <si>
    <t>Mondes du document : supports, contenus, médiations</t>
  </si>
  <si>
    <t xml:space="preserve">Lettres modernes. Recherche et création (à distance) </t>
  </si>
  <si>
    <t xml:space="preserve">LLCER </t>
  </si>
  <si>
    <t>Langues et métiers de la culture</t>
  </si>
  <si>
    <t>Philosophie</t>
  </si>
  <si>
    <t>Philosophie contemporaine et métiers de la philosophie</t>
  </si>
  <si>
    <t>Sciences du langage</t>
  </si>
  <si>
    <t>Traduction et Interprétation</t>
  </si>
  <si>
    <t>Tradaptation : sous-titrage et doublage des 
productions  cinématographiques et audiovisuelles (TSD)</t>
  </si>
  <si>
    <t>SHS</t>
  </si>
  <si>
    <t>SCIENCES HUMAINES ET SOCIALES</t>
  </si>
  <si>
    <t>Sciences Sociales</t>
  </si>
  <si>
    <t>Sciences Sociales parcours Chargé d’études 
sociologiques et usages du numérique - CESUN</t>
  </si>
  <si>
    <t>Anthropologie des techniques et des innovations. Sociétés, environnements, territoires (ATI-SET)</t>
  </si>
  <si>
    <t>Migration Studies Sciences Sociales</t>
  </si>
  <si>
    <t>Histoire, civilisations et patrimoine</t>
  </si>
  <si>
    <t>Histoire mondiale et connectée de la méditerranée</t>
  </si>
  <si>
    <t>Archéologie, histoire et histoire des images</t>
  </si>
  <si>
    <t>Gouverner et administrer : état, territoires 
et sociétés</t>
  </si>
  <si>
    <t>Psychologie</t>
  </si>
  <si>
    <t>Psychologie du développement, des apprentissages et de l'éducation</t>
  </si>
  <si>
    <t>Psychologie clinique intégrative et vieillissement </t>
  </si>
  <si>
    <t>Ergonomie cognitive des technologies numériques </t>
  </si>
  <si>
    <t>Neuropsychologie et psychopathologie cliniques et cognitives</t>
  </si>
  <si>
    <t>Psychologie sociale et du travail : Intervention, Changement, Ressources Humaines</t>
  </si>
  <si>
    <t>Psychologie clinique et médiations thérapeutiques par l’art</t>
  </si>
  <si>
    <t>Psychologie Clinique, Vulnérabilités et Développement du Psycho traumatisme</t>
  </si>
  <si>
    <t>Psychologie : Psychopathologie clinique 
psychanalitique (PPCP)</t>
  </si>
  <si>
    <t>Psychopathologie psychanalytique et cliniques 
transculturelles : mutation du lien social, 
crises et traumatismes (PPCT)</t>
  </si>
  <si>
    <r>
      <t xml:space="preserve">Psychanalyse et dialogue transdisciplinaire PSYCHA </t>
    </r>
    <r>
      <rPr>
        <sz val="11"/>
        <color rgb="FFFF0000"/>
        <rFont val="Calibri"/>
        <family val="2"/>
        <scheme val="minor"/>
      </rPr>
      <t>(FC uniquement)</t>
    </r>
  </si>
  <si>
    <t>FC</t>
  </si>
  <si>
    <t>SITE</t>
  </si>
  <si>
    <t>SCIENCES, 
TECHNOLOGIES, SANTÉ</t>
  </si>
  <si>
    <t>Méthodes Informatiques Appliquées à la 
Gestion des Entreprises (MIAGE)</t>
  </si>
  <si>
    <t>Mobiquité, bases de donnees et integration de systeme (MBDS)</t>
  </si>
  <si>
    <t>Systèmes d'Information et maganement du RISque (SIRIS)</t>
  </si>
  <si>
    <t>Numérique Responsable (NumRes)</t>
  </si>
  <si>
    <t>Intelligence Artificielle Appliquée (IA2)</t>
  </si>
  <si>
    <t>SCIENCES, 
TECHNOLOGIQUES SANTÉ</t>
  </si>
  <si>
    <t>Sciences et génie des matériaux (SGM)</t>
  </si>
  <si>
    <t>Nano&amp;matériaux, Industrie&amp;management, 
Conception&amp;qualité, Energie&amp;environnement 
(N.I.C.E)</t>
  </si>
  <si>
    <t>Physique Fondamentale &amp; Applications 
(PFA)</t>
  </si>
  <si>
    <t>Ondes, Atomes et Matières (OAM)</t>
  </si>
  <si>
    <t>Master Astrophysique d’UniCA (MAUCA)</t>
  </si>
  <si>
    <t>European Master in Astrophysics and 
Space Science (Erasmus Mundus) MASS</t>
  </si>
  <si>
    <t>Optique, Photonique, Instrumentation, Quantique
 OPTIQ</t>
  </si>
  <si>
    <t>Electronique, Energie Electrique, Automatique</t>
  </si>
  <si>
    <t>Electronique, Systèmes des Télécommunications (ESTel)</t>
  </si>
  <si>
    <t>Chimie Moléculaire</t>
  </si>
  <si>
    <t>Informatique</t>
  </si>
  <si>
    <t>Systèmes Logiciels et Calculs Distribués</t>
  </si>
  <si>
    <t>Intélligence Artificielle (IA)</t>
  </si>
  <si>
    <t>Mathématiques et Applications</t>
  </si>
  <si>
    <t>Ingénierie Mathématique (IM)</t>
  </si>
  <si>
    <t xml:space="preserve">Mathématiques fondamentales et appliquée (MFA) </t>
  </si>
  <si>
    <t>SCIENCES, 
TECHNOLOGIES, 
SANTÉ</t>
  </si>
  <si>
    <t>Gestion de l’Environnement</t>
  </si>
  <si>
    <t>Gestion de projets hydrotechnologiques et environnementaux (Hydroprotech)</t>
  </si>
  <si>
    <t>Conduite des transitions des structures et des 
 territoires (CONTRASTE)</t>
  </si>
  <si>
    <t>SCIENCES HUMAINES 
ET SOCIALES</t>
  </si>
  <si>
    <t>Information et médiation scientifique et 
technique</t>
  </si>
  <si>
    <t>Journalisme environnemental et de la transition (JET)</t>
  </si>
  <si>
    <t>Communication et médiation de la transition 
écologique et sociale</t>
  </si>
  <si>
    <t>Ville et environnements urbains</t>
  </si>
  <si>
    <t xml:space="preserve">AIR (pollution Atmosphérique, changement climatique, Impacts sanitaires, énergies Renouvelables) </t>
  </si>
  <si>
    <t>Géoprospective, Aménagement et Durabilité des territoires (GEOPRAD)</t>
  </si>
  <si>
    <t>Sciences de la Terre et des Planètes,
Environnement</t>
  </si>
  <si>
    <t>Géologie, Géophysique (2G)</t>
  </si>
  <si>
    <t>Préhistoire, Paléoenvironnement, Archéosciences, Archéologie (2P2A)</t>
  </si>
  <si>
    <t>Aménagement, Géotechnique, Ingénierie (AGI)</t>
  </si>
  <si>
    <t>BSS / DSPEG / EEF / LLAC / SHS / SITE</t>
  </si>
  <si>
    <t>Biologie, Santé, Sport - Économie - Éducation, Enseignement, Formation – Sciences du Langage - Sciences Humaines –</t>
  </si>
  <si>
    <t>Sciences Cognitives</t>
  </si>
  <si>
    <t>Expérimentation</t>
  </si>
  <si>
    <t>LICENCE</t>
  </si>
  <si>
    <t>CHAMP</t>
  </si>
  <si>
    <t>MENTION</t>
  </si>
  <si>
    <t>Pour information</t>
  </si>
  <si>
    <t>CAPACITE 2018</t>
  </si>
  <si>
    <t>CAPACITE 2019</t>
  </si>
  <si>
    <t>CAPACITE 2020</t>
  </si>
  <si>
    <t>CAPACITE 2021</t>
  </si>
  <si>
    <t>CAPACITE 2022</t>
  </si>
  <si>
    <t>CAPACITE 2023</t>
  </si>
  <si>
    <t>CAPACITE 2024</t>
  </si>
  <si>
    <t>Nombre d'inscrits 2024</t>
  </si>
  <si>
    <t>Nombre de candidats appelés 2024</t>
  </si>
  <si>
    <t>CAPACITE 2025</t>
  </si>
  <si>
    <t>Nombre d'inscrits 2025</t>
  </si>
  <si>
    <t>Nombre de candidats appelés 2025</t>
  </si>
  <si>
    <t>CAPACITÉ 2026</t>
  </si>
  <si>
    <t>Sciences de la Vie</t>
  </si>
  <si>
    <t>Sciences de la Vie / LAS</t>
  </si>
  <si>
    <t>Ne change pas</t>
  </si>
  <si>
    <t>STAPS</t>
  </si>
  <si>
    <t>STAPS / LAS</t>
  </si>
  <si>
    <t>A ma connaissance, la capacité 2025 était de 180</t>
  </si>
  <si>
    <t>DROIT</t>
  </si>
  <si>
    <t>DROIT / LAS</t>
  </si>
  <si>
    <t>Economie-Gestion</t>
  </si>
  <si>
    <t>Economie-Gestion / LAS</t>
  </si>
  <si>
    <t>Arts du Spectacle</t>
  </si>
  <si>
    <t>Arts du spectacle - Etudes en danse</t>
  </si>
  <si>
    <t>On remontera à 1000</t>
  </si>
  <si>
    <t>Arts du spectacle - Etudes théâtrales</t>
  </si>
  <si>
    <t>Information et Communication</t>
  </si>
  <si>
    <t>Langues Etrangères Appliquées (LEA)
Anglais/Allemand (non débutant)</t>
  </si>
  <si>
    <t>Langues Etrangères Appliquées (LEA)
Anglais/Arabe (débutant)</t>
  </si>
  <si>
    <t>Langues Etrangères Appliquées (LEA)
Anglais/Chinois (débutant)</t>
  </si>
  <si>
    <t>Langues Etrangères Appliquées (LEA)
Anglais/Espagnol (non débutant)</t>
  </si>
  <si>
    <t>Langues Etrangères Appliquées (LEA)
Anglais/Italien  non débutant)</t>
  </si>
  <si>
    <t>Langues Etrangères Appliquées (LEA)
Anglais/Portugais (débutant)</t>
  </si>
  <si>
    <t>Langues Etrangères Appliquées (LEA)
Anglais/Russe (débutant et non débutant)</t>
  </si>
  <si>
    <t>Lettres / LAS</t>
  </si>
  <si>
    <t>Lettres / Parcours préparatoire au professorat des écoles (PPPE)</t>
  </si>
  <si>
    <t>Langues, littératures et civilisations étrangères et régionales (LLCER)
Anglais (non débutant)</t>
  </si>
  <si>
    <t>Langues, littératures et civilisations étrangères et régionales (LLCER)
Espagnol (non débutant)</t>
  </si>
  <si>
    <t>Langues, littératures et civilisations étrangères et régionales (LLCER)
Italien (non débutant)</t>
  </si>
  <si>
    <t>Scineces de l'Antiquité</t>
  </si>
  <si>
    <t>Musicologie</t>
  </si>
  <si>
    <t>Sciences de l'Homme, Anthropologie, Ethnologie</t>
  </si>
  <si>
    <t>Géographie et Aménagement</t>
  </si>
  <si>
    <t>Sciences de l'Education et de la Formation (SEF)</t>
  </si>
  <si>
    <t>Histoire</t>
  </si>
  <si>
    <t>Histoire / LAS</t>
  </si>
  <si>
    <t>Psychologie / LAS</t>
  </si>
  <si>
    <t>Sciences du Langage</t>
  </si>
  <si>
    <t>Sociologie</t>
  </si>
  <si>
    <t>Sciences et Humanités - parcours environnement</t>
  </si>
  <si>
    <t>Chimie</t>
  </si>
  <si>
    <t>MIASHS</t>
  </si>
  <si>
    <t>Mathématiques</t>
  </si>
  <si>
    <t>Physique</t>
  </si>
  <si>
    <t>Sciences de la Terre</t>
  </si>
  <si>
    <t>La capacité 2025 était déjà de 30</t>
  </si>
  <si>
    <t>Electronique, énergie électrique, automatique</t>
  </si>
  <si>
    <t>Sciences et Technologie</t>
  </si>
  <si>
    <t>Sciences et Technologie / LAS</t>
  </si>
  <si>
    <t>Chimie / LAS</t>
  </si>
  <si>
    <t>Informatique / LAS</t>
  </si>
  <si>
    <t>Mathématiques / LAS</t>
  </si>
  <si>
    <t>Sciences et Technologie / Parcours préparatoire au professorat des écoles (PPPE)</t>
  </si>
  <si>
    <t>Ferme comme l'autre PPPE</t>
  </si>
  <si>
    <t>Cycle Pluridisciplinaire d'Etudes Supérieures - Parcours Sciences et Sociétés</t>
  </si>
  <si>
    <t>Cycle Pluridisciplinaire d'Etudes Supérieures - Parcours Humanités, Lettres et Sociétés</t>
  </si>
  <si>
    <t>Licence Humanités Parcours Arts &amp; Métiers de l'Image</t>
  </si>
  <si>
    <t>Licence Professorat des ecoles</t>
  </si>
  <si>
    <t>80 à Nice et 40 dans le Var</t>
  </si>
  <si>
    <t>Licence mandataire judiciaire à 
la protection des majeurs</t>
  </si>
  <si>
    <t xml:space="preserve">A enlever. Il s'agit d'une Licence Pro et nous n'avons pas encore acté son ouverture </t>
  </si>
  <si>
    <t>Mail correspondant pédagogique fourni au candidat pour toute question relevant des enseignements dispensés</t>
  </si>
  <si>
    <t>Sciences de la Vie / Sciences de la Terre - biologie-géologie-sciences</t>
  </si>
  <si>
    <t>bruno.scalabrino@univ-cotedazur.fr</t>
  </si>
  <si>
    <t>Sciences de la Vie / Chimie</t>
  </si>
  <si>
    <t>licence.chimie-sciencesvie@univ-cotedazur.fr, Aurélie Barats, Brigitte Sibille et Anne-Violette Lavoir</t>
  </si>
  <si>
    <t>LLAC/DSPEG</t>
  </si>
  <si>
    <t>Philosophie/Droit</t>
  </si>
  <si>
    <t>Philosophie/Psychologie</t>
  </si>
  <si>
    <t>melanie.plouviez@univ-cotedazur.fr</t>
  </si>
  <si>
    <t>SHS/DSPEG</t>
  </si>
  <si>
    <t>Sociologie/Economie</t>
  </si>
  <si>
    <t>claire.baldin@univ-cotedazur.fr
nicolas.brisset@univ-cotedazur.fr</t>
  </si>
  <si>
    <t>Mathématiques / Informatique</t>
  </si>
  <si>
    <t>double-licence.math-info@univ-cotedazur.fr</t>
  </si>
  <si>
    <t>Mathématiques / Physique</t>
  </si>
  <si>
    <t> double-licence.maths-phys@univ-cotedazur.fr</t>
  </si>
  <si>
    <t>Sciences de la Terre / Physique</t>
  </si>
  <si>
    <t>Mathématiques / Sciences de la Vie</t>
  </si>
  <si>
    <t>Franck.DELAUNAY@univ-cotedazur.fr , simon.girel@univ-cotedazur.Fr</t>
  </si>
  <si>
    <t>Droit/Deutschen Bachelor of Law (LL.B.) (Universität des Saarlandes)</t>
  </si>
  <si>
    <t>christine</t>
  </si>
  <si>
    <t>Licence Droit - parcours double diplôme licence franco-anglais (University of Essex)</t>
  </si>
  <si>
    <t>florence.crouzatier-durand@univ-cotedazur.fr</t>
  </si>
  <si>
    <t>Licence Droit - parcours bilingue droit français - droit anglo-saxon</t>
  </si>
  <si>
    <t>INGENIEUR</t>
  </si>
  <si>
    <t>DOMAINE</t>
  </si>
  <si>
    <t> </t>
  </si>
  <si>
    <t>Critères Généraux d'Examen des Vœux (CGEV)</t>
  </si>
  <si>
    <t>Responsable de formation
@ mail
téléphone fixe
téléphone mobile
(ces informations ne seront pas diffusées)</t>
  </si>
  <si>
    <t>CAPACITE 2026</t>
  </si>
  <si>
    <t>Résultats académiques</t>
  </si>
  <si>
    <t>Compétences académiques, acquis méthodologiques, savoir-faire</t>
  </si>
  <si>
    <t>Savoir-être</t>
  </si>
  <si>
    <t xml:space="preserve"> Motivation, connaissance de la formation, cohérence du projet </t>
  </si>
  <si>
    <t xml:space="preserve"> Engagements, activités et centres d’intérêt, réalisations péri ou extra-scolaires </t>
  </si>
  <si>
    <t>Intitulé du critère</t>
  </si>
  <si>
    <t xml:space="preserve">  Eléments pris en compte pour l'évaluation de ce critère</t>
  </si>
  <si>
    <t>Degré d’importance</t>
  </si>
  <si>
    <t>Ingénieur</t>
  </si>
  <si>
    <t>Cycle préparatoire commun aux écoles du réseau Polytech</t>
  </si>
  <si>
    <t>Mme Hélène COLLAVIZZA (Responsable formation PEIP)
Helene.COLLAVIZZA@univ-cotedazur.fr
04 89 15 41 58</t>
  </si>
  <si>
    <t>120 à Sophie et 12 à Nouméa</t>
  </si>
  <si>
    <t>Descriptif et attendus de la Formation</t>
  </si>
  <si>
    <t>Paramètres Applicatifs</t>
  </si>
  <si>
    <t>Informations Générales</t>
  </si>
  <si>
    <t>Caractéristiques d'ordre pédagogique</t>
  </si>
  <si>
    <t>Poursuite d'etudes</t>
  </si>
  <si>
    <t>Compétences académiques, acquis méthodologiques,
savoir-faire</t>
  </si>
  <si>
    <t xml:space="preserve"> Engagements, activités et centres d’intérêt,
réalisations péri ou extra-scolaires </t>
  </si>
  <si>
    <t>Conseils et informations aux candidats</t>
  </si>
  <si>
    <t>Modalités de Candidature</t>
  </si>
  <si>
    <t>Apprentissage</t>
  </si>
  <si>
    <t>Champ</t>
  </si>
  <si>
    <t>Mention</t>
  </si>
  <si>
    <t>CAPACITÉ 2018</t>
  </si>
  <si>
    <t>CAPACITÉ 2019</t>
  </si>
  <si>
    <t>CAPACITÉ 2020</t>
  </si>
  <si>
    <t>CAPACITÉ 2021</t>
  </si>
  <si>
    <t>CAPACITÉ 2022</t>
  </si>
  <si>
    <t>CAPACITÉ 2023</t>
  </si>
  <si>
    <t>CAPACITÉ 2024</t>
  </si>
  <si>
    <t>CAPACITÉ 2025</t>
  </si>
  <si>
    <t>Nombre d'inscrits 2025
au
15-10-25</t>
  </si>
  <si>
    <t>Mail correspondant pédagogique fournit au candidat pour toute question relevant des enseignements dispensés</t>
  </si>
  <si>
    <t>Descriptif de la formation  (100 caractères min, 1700 max)</t>
  </si>
  <si>
    <t>Choix LV1 (oui/non) si oui, laquelle</t>
  </si>
  <si>
    <t>Choix LV2 (oui/non) si oui, laquelle</t>
  </si>
  <si>
    <t>Niveau Français Requis</t>
  </si>
  <si>
    <t>Poursuite d'etudes
(100 caractères min, 1000 max)</t>
  </si>
  <si>
    <t>Débouchés Professionnels
(100 caractères min, 1000 max)</t>
  </si>
  <si>
    <t>Champ d'évaluation en %</t>
  </si>
  <si>
    <t>Prise en compte de la participation des lycéens à une cordée de la réussite (oui / non)</t>
  </si>
  <si>
    <t>Lettre de motivation OUI/NON</t>
  </si>
  <si>
    <t>oui / non</t>
  </si>
  <si>
    <t>Service</t>
  </si>
  <si>
    <t>Information communication Parcours journalisme</t>
  </si>
  <si>
    <t>marianne.denuelle@univ-cotedazur.fr</t>
  </si>
  <si>
    <t>L'Ecole de Journalisme de Cannes (parcours Journalisme de l'IUT) forme les futurs professionnels de la presse écrite, radio, télévision et web. Le journaliste doit savoir trouver les informations, les vérifier, les hiérarchiser et les mettre en perspective avant de produire des articles, reportages TV, podcasts, et valoriser les productions en diffusant sur les réseaux sociaux. Les enseignements sont donc théoriques (histoire des médias, connaissances des enjeux nationaux et internationaux, onnaissance des institutions, décryptage de l'actualité...) et pratiques (enseignements des techniques de l'image, du son, des différentes écritures journalistiques).</t>
  </si>
  <si>
    <t xml:space="preserve">Anglais </t>
  </si>
  <si>
    <t>Espagnol, confirmé ou grand débutant</t>
  </si>
  <si>
    <t>C2</t>
  </si>
  <si>
    <t>Masters en journalisme spécialisé.</t>
  </si>
  <si>
    <t>Journaliste dans des entreprises de presse (France TV, BFM, Radio France, titres de PQR, l'Equipe, Street presse, BRUT…) ou dans des sociétés de production.</t>
  </si>
  <si>
    <t>Niveau dans les matières littéraires ou en rapport avec les sciences humaines (français, philosophie, LV, histoire, géographie, sciences économiques, la communication…)</t>
  </si>
  <si>
    <t>Dossier scolaire et notes aux épreuves du baccalauréat (épreuves anticipées ou baccalauréat obtenu)</t>
  </si>
  <si>
    <t>Essentiel</t>
  </si>
  <si>
    <t>Compétences rédactionnelles et argumentatives; capacité à mobiliser les connaissances; connaissance de l'actualité</t>
  </si>
  <si>
    <t>Dossier scolaire, rédaction du projet de formation, interactions avec le jury lors de l'entretien</t>
  </si>
  <si>
    <t>Curiosité intellectuelle; ouverture au monde; autonomie</t>
  </si>
  <si>
    <t>Dossier scolaire (appréciations), projet de formation; entretien</t>
  </si>
  <si>
    <t>Connaissance des métiers du journalisme; connaissance de la formation; maturité du projet</t>
  </si>
  <si>
    <t>Projet de formation, entretien</t>
  </si>
  <si>
    <t>Intérêt pour la culture, curiosité pour les questions sociétales</t>
  </si>
  <si>
    <t>Important</t>
  </si>
  <si>
    <t>Non</t>
  </si>
  <si>
    <t>Oui</t>
  </si>
  <si>
    <t>Oui, alternance (contrats pros) en 3ème année</t>
  </si>
  <si>
    <t>Techniques de commercialisation (Cannes)</t>
  </si>
  <si>
    <t>laurence.faugue@univ-cotedazur.fr</t>
  </si>
  <si>
    <t>La formation techniques de commercialisation, orientation tourisme prépare aux carrières commerciales, ainsi qu’à celles du tourisme et de l’événementiel. Elle propose une approche innovante par compétences et un enseignement avec de nombreuses mises en situations professionnelles.
Pour une orientation affinée, 2 parcours sont proposés dès la 2e année :
• Marketing digital, e-business et entrepreneuriat (MDEE) : intervenir dans toutes les étapes de la commercialisation d’un bien ou d’un service (étude de marché, vente, stratégie marketing et communication...);
• Stratégie de marque et événementiel(SME) : gérer des marques commerciales, des marques industrielles, de service ou d’organisations. Concevoir et mettre en œuvre une stratégie événementielle.</t>
  </si>
  <si>
    <t>Espagnol, italien, allemand</t>
  </si>
  <si>
    <t>Masters à l'université dans les domaines correspondants, écoles de commerce ou de communication</t>
  </si>
  <si>
    <t>Insertion professionnelle possible avec le BUT.Web marketeur, responsable e-commerce, chargé de référencement web, trafic manager,
chef de projet événementiel, chargé de com événementielle, créateur de start-up. Métiers du tourisme si poursuite d'études dans les filières adaptées</t>
  </si>
  <si>
    <t>Notes dans les matières en rapport avec la formation, mathématiques, anglais ,LV2, français, matières de spécialité</t>
  </si>
  <si>
    <t>Notes de première, terminale, notes des épreuves anticipées, dans le cas d'une réorientation, notes du bac, notes obtenues dans les formations post-bac</t>
  </si>
  <si>
    <t>Maîtrise de la langue française, capacité de travail, intérêt pour l'actualité et les grands phénomènes de société</t>
  </si>
  <si>
    <t xml:space="preserve">Notes, appréciations des enseignants, fiche avenir, lettre de motivation </t>
  </si>
  <si>
    <t>Autonomie - Capacité à s’investir - Implication - Capacité à fournir des efforts - Concentration en classe - Capacité d’organisation - Esprit d’équipe</t>
  </si>
  <si>
    <t xml:space="preserve">Appréciations des enseignants dans les bulletins et la fiche avenir </t>
  </si>
  <si>
    <t>Motivation -Connaissance des exigences de la formation - Cohérence du projet - Adéquation du projet aux débouchés de la formation - Intérêt pour la formation exprimé dans le projet de formation motivé</t>
  </si>
  <si>
    <t>Lettre de motivation</t>
  </si>
  <si>
    <t>Engagement citoyen - Engagement étudiant (CVL, MDL…) - Engagement associatif, activités d'encadrement, jobs d'été…</t>
  </si>
  <si>
    <t xml:space="preserve">CV, lettre de motivation </t>
  </si>
  <si>
    <t>Très important</t>
  </si>
  <si>
    <t>oui en 2e et 3e année</t>
  </si>
  <si>
    <t xml:space="preserve">Carrières sociales Option animation sociale et socio-culturelle </t>
  </si>
  <si>
    <t>brice.renaud@univ-cotedazur.fr</t>
  </si>
  <si>
    <t>Le parcours Animation Sociale et Socioculturelle du BUT Carrières Sociales vise la formation d'animateurs et cadres intermédiaires de niveau 6 capables d'élaborer et de mettre en œuvre des projets d'animation facilitant la socialisation, l'expression et la créativité des individus. Les enseignements se déroulent sous la forme de cours magistraux, travaux dirigés, travaux pratiques, visites sur site, participations à des séminaires et à des conférences ainsi que de nombreuses mises en situations professionnelles d'apprentissages et d'évaluation.</t>
  </si>
  <si>
    <t>non</t>
  </si>
  <si>
    <t xml:space="preserve">Masters à l'université </t>
  </si>
  <si>
    <t>Travailleur social dans des milieux divers: la fonction publique territoriale (centres de loisirs, services jeunesse), le secteur associatif, MJC, les institutions culturelles (théâtre, musée…), l'habitat jeunes et foyers.</t>
  </si>
  <si>
    <t xml:space="preserve">Evaluation des connaissances </t>
  </si>
  <si>
    <t>Notes obtenues au lycée avec une attention toute particulière pour les matières en rapport avec la spécialité: disciplines littéraires et sciences humaines</t>
  </si>
  <si>
    <t>Qualité rédactionnelle</t>
  </si>
  <si>
    <t>Orthographe, vocabulaire, syntaxe</t>
  </si>
  <si>
    <t xml:space="preserve">Implication </t>
  </si>
  <si>
    <t>Capacité à s'investir et à s'impliquer dans les travaux demandés</t>
  </si>
  <si>
    <t xml:space="preserve">Motivation </t>
  </si>
  <si>
    <t>Motivation pour le travail social au travers de la formulation du projet de formation</t>
  </si>
  <si>
    <t xml:space="preserve">Engagement </t>
  </si>
  <si>
    <t>Engagement et participation à des travaux ou évènements</t>
  </si>
  <si>
    <t xml:space="preserve">Carrières sociales Option éducation spécialisée </t>
  </si>
  <si>
    <t>Le parcours Education Spécialisée du BUT Carrières Sociales forme des éducateurs spécialisés dans l'intervention sociale ayant pour objectif de faire face aux enjeux contemporains du travail social. Les enseignements se déroulent sous la forme de cours magistraux, travaux dirigés, travaux pratiques, visites sur site, participations à des séminaires et à des conférences ainsi que de nombreuses mises en situations professionnelles d'apprentissages et d'évaluation.</t>
  </si>
  <si>
    <t>Educateur spécialisé, coordinateur socio-éducatif local, agent de développement social, socio-éducatif ou d'insertion, technicien social ou socio-éducatif dans le secteur public ou privé.</t>
  </si>
  <si>
    <t>Evaluation des connaissances</t>
  </si>
  <si>
    <t>Notes obtenues au lycée avec une attention toute particulière pour les matières en rapport avec la spécialité : disciplines littéraires et sciences humaines</t>
  </si>
  <si>
    <t>Production</t>
  </si>
  <si>
    <t>Qualité, logistique industrielle et organisation</t>
  </si>
  <si>
    <t>iut.dept-qlio@univ-cotedazur.fr</t>
  </si>
  <si>
    <t>Avec la formation QLIO, vous serez au coeur stratégique de l'entreprise pour améliorer ses performances dans le domaine des achats, de l'approvisionnement, de la gestion des stocks, de la production, de la logistique et de la qualité.
Formation très polyvalente dans tous les secteurs d'activité qui permet de belles évolutions de carrière.
La deuxième année est proposée en formation traditionnelle et en apprentissage. La troisième année est exclusivement proposée en apprentissage.
• Utilisation de jeux pédagogiques et de logiciels professionnels
• Mise en situation dans l'usine-école
• Préparation de votre projet professionnel tout au long des 3 années
• Possibilité de faire un stage à l'étranger
Partenariat avec l'ETS Montréal pour un cursus imbriqué en BUT3</t>
  </si>
  <si>
    <t>• Ecoles d'ingénieurs en Génie Industriel ou Qualité : Mines-ISTP, Arts et Métiers (alternance), EPF, UTT, UTC, UTBM, INSA, INPG, ESAIP, ...
• Ecoles de commerce : ISC Paris, ESCE Paris, KEDGE, IDRAC, SKEMA, ...
• Masters universitaires
• Le "Plus" QLIO Nice-Sophia Antipolis : la préparation aux concours d'écoles d'ingénieurs et de commerce. </t>
  </si>
  <si>
    <t>La formation QLIO vise l'amélioration en continu de l'entreprise afin de la rendre performante. 
Elle donne accès à un large éventail de métiers dans de nombreux services de l'entreprise : achats, approvisionnement, stocks, planification, ordonnancement, production, logistique et qualité, …
Ces métiers sont présents dans des entreprises de toutes tailles, aussi bien dans le secteur industriel (aérospatiale, automobile, chimie, cosmétologie, agro-alimentaire, textile) que dans le secteur tertiaire (hôpitaux, banques, armée, événementiel, humanitaire, transports).
• Responsable Amélioration continue
• Responsable Qualité Hygiène Sécurité Environnement Développement Durable
• Responsable Logistique, Logistique humanitaire
• Responsable Approvisionnement
• Responsable Production
• Supply Chain manager
• Auditeur / Animateur Qualité
• Gestionnaire des stocks, entrepôt</t>
  </si>
  <si>
    <t>Résultats en mathématiques, dans les matières scientifiques, en anglais; résultats des épreuves anticipées du Bac et évaluations communes; progression des moyennes</t>
  </si>
  <si>
    <t>Notes et classements</t>
  </si>
  <si>
    <t>Méthode de travail, qualité de l'expression et de l'orthographe</t>
  </si>
  <si>
    <t>Appréciations sur les bulletins et fiche Avenir, notes à l'épreuve anticipée de français, lettre de motivation</t>
  </si>
  <si>
    <t>Assiduité et implication dans la classe</t>
  </si>
  <si>
    <t>Appréciation des enseignants, fiche Avenir</t>
  </si>
  <si>
    <t>Intérêt pour la formation ; adéquation du projet</t>
  </si>
  <si>
    <t>Entretien, lettre de motivation, fiche Avenir</t>
  </si>
  <si>
    <t xml:space="preserve">Expériences professionnelles; engagement lycéen, citoyen, associatif; pratique sportive en club </t>
  </si>
  <si>
    <t>Entretien, dossier, cv</t>
  </si>
  <si>
    <t>Complémentaire</t>
  </si>
  <si>
    <t>Réseaux et télécommunications</t>
  </si>
  <si>
    <t>emmanuelle.bouche@univ-cotedazur.fr</t>
  </si>
  <si>
    <t xml:space="preserve">Le département Réseaux et Télécommunications forme en trois ans des experts dans le domaine des réseaux (fixes ou mobiles), de l'informatique et des télécommunications (traitement du signal, transmissions hertziennes, fibre optique).
Le choix d'une spécialité s'effectue en 2ème année :
• Cyber : installation d’équipements et de systèmes de sécurité, administration et supervision d’un système d’information, prévention, détection et traitement d’attaques informatiques.
•IOM : configuration et sécurisation d’objets communicants, mise en oeuvre de réseaux de capteurs et de liaisons hertziennes intégrant des contraintes d’autonomie énergétique.
•DevCloud : compréhension, déploiement et tests d’infrastructures ou d’applications informatiques en collaboration avec les architectes/administrateurs réseaux.
La formation privilégie l'apprentissage par la pratique à travers de nombreuses mises en situation professionnelles. </t>
  </si>
  <si>
    <t>Écoles d'ingénieurs ou masters à l'Université</t>
  </si>
  <si>
    <t>Administrateur de solutions de sécurité, responsable de la sécurité informatique, analyste sécurité, administrateur Data center, responsable des services informatiques, spécialiste en développement d'applications pour l'IOT, technicien réseau Cloud, intégrateur Cloud, chef de projet Devops.</t>
  </si>
  <si>
    <t>Résultats dans les matières scientifiques et les spécialités en lien avec la formation</t>
  </si>
  <si>
    <t>Moyennes trimestrielles en 1ère et en terminale</t>
  </si>
  <si>
    <t xml:space="preserve">
Méthode de travail, maîtrise du français</t>
  </si>
  <si>
    <t>Notes obtenues aux épreuves anticipées du baccalauréat en français
Appréciations des enseignants (bulletins trimestriels et fiche avenir)</t>
  </si>
  <si>
    <t>Assiduité et comportement</t>
  </si>
  <si>
    <t>Appréciations des enseignants (bulletins trimestriels 1ère et terminale)</t>
  </si>
  <si>
    <t>Intérêt pour la formation</t>
  </si>
  <si>
    <t>Non utilisé</t>
  </si>
  <si>
    <t>Diplômes requis : Bac en cohérence avec la formation (présence d'au moins un enseignement en mathématiques en Terminale), éventuellement suivi d'une ou plusieurs années d'études supérieures.
Éléments pris en compte pour l'examen des candidatures :
1- Notes obtenues au lycée avec une attention particulière pour les notes en sciences, en français, en anglais et aux épreuves anticipées du baccalauréat,
2- Appréciations de l'équipe pédagogique (assiduité et comportement dans toutes les matières),
3- Motivation pour les métiers associés à la formation,
4- Connaissance de la formation.</t>
  </si>
  <si>
    <t>Possible en BUT2 et BUT3/LP</t>
  </si>
  <si>
    <r>
      <t xml:space="preserve">Information communication </t>
    </r>
    <r>
      <rPr>
        <b/>
        <sz val="11"/>
        <rFont val="Calibri"/>
        <family val="2"/>
      </rPr>
      <t xml:space="preserve">Parcours </t>
    </r>
    <r>
      <rPr>
        <sz val="11"/>
        <rFont val="Calibri"/>
        <family val="2"/>
      </rPr>
      <t>communication des organisations</t>
    </r>
  </si>
  <si>
    <t>Le chargé de communication exerce une activité de médiation; il assure le relais entre des organisations (entreprises, associations, institutions) et des publics internes ou externes. La formation est théorique et pratique . Elle vise à transmettre une bonne connaissances des environnements culturels, sociologiques, économiques, juridiques et des techniques d'expression (écrit, image, son, numérique) afin d'élaborer des stratégies et  des supports de communication (sites web, affiches, podcasts, reportages, contenus sur les réseaux sociaux...).</t>
  </si>
  <si>
    <t>Italien confirmé ou grand débutant</t>
  </si>
  <si>
    <t xml:space="preserve">Masters en communication ou marketing  </t>
  </si>
  <si>
    <t>Chargé de communication externe ou interne, community manager, web designer, chef de publicité, média planner  au sein d'entreprises des secteurs privé ou public et dans des agences conseils en communication.</t>
  </si>
  <si>
    <t>Niveau dans les matières littéraires ou en rapport avec les sciences humaines (français, philosophie, LV, histoire, géographie, sciences économiques, communication…)</t>
  </si>
  <si>
    <t>Dossier scolaires et notes au baccalauréat (épreuves anticipées ou baccalauréat obtenu)</t>
  </si>
  <si>
    <t>Compétences rédactionnelles et argumentatives; capacité à mobiliser les connaissances</t>
  </si>
  <si>
    <t>Dossier scolaire, rédaction du projet de formation</t>
  </si>
  <si>
    <t>Autonomie; curiosité intellectuelle; esprit d'équipe; concentration en classe et capacité à fournir des efforts soutenus</t>
  </si>
  <si>
    <t>Dossier scolaire, projet de formation</t>
  </si>
  <si>
    <t>Cohérence du projet; connaissance de la formation</t>
  </si>
  <si>
    <t>Projet de formation</t>
  </si>
  <si>
    <t>Engagement associatif, lycéen ou étudiant; pratiques culturelles ou artistiques; curiosité pour les questions sociétales; intérêt pour les technologies de l'information</t>
  </si>
  <si>
    <t>Oui, en troisième année</t>
  </si>
  <si>
    <t>Sciences des données (ex STID)</t>
  </si>
  <si>
    <t>francois.gautero@univ-cotedazur.fr</t>
  </si>
  <si>
    <r>
      <t xml:space="preserve">La formation Science des Données prépare aux métiers liés </t>
    </r>
    <r>
      <rPr>
        <sz val="11"/>
        <color rgb="FFFF0000"/>
        <rFont val="Calibri"/>
        <family val="2"/>
      </rPr>
      <t>aux statistiques et à l'informatique des bases de données, notamment</t>
    </r>
    <r>
      <rPr>
        <sz val="11"/>
        <rFont val="Calibri"/>
        <family val="2"/>
      </rPr>
      <t xml:space="preserve"> aux métiers de la Business Intelligence (informatique décisionnelle), des Big Data et de l'Intelligence Artificielle. Notre enseignement lie une approche théorique à une approche pratique, notamment approche par compétences et permet ainsi aussi bien une insertion professionnelle directe à BAC+3 que des poursuite d'études dans différentes directions (informatique ou mathématiques).</t>
    </r>
  </si>
  <si>
    <t>B2</t>
  </si>
  <si>
    <r>
      <t>Écoles d'ingénieurs. École de commerce. Masters universitaires (</t>
    </r>
    <r>
      <rPr>
        <sz val="11"/>
        <color rgb="FFFF0000"/>
        <rFont val="Calibri"/>
        <family val="2"/>
      </rPr>
      <t>statistiques, informatique</t>
    </r>
    <r>
      <rPr>
        <sz val="11"/>
        <rFont val="Calibri"/>
        <family val="2"/>
      </rPr>
      <t xml:space="preserve">, intelligence artificielle,…) </t>
    </r>
  </si>
  <si>
    <t xml:space="preserve">Insertion professionnelle possible dès le BUT dans tous les secteurs d'activités faisant appel à l'informatique des bases de données et/ou aux statistiques : banque, finance, assurances, commerce, sport, santé,  environnement, production, technologies de l'information et communication,.... Type de postes : Data Scientist, Data Manager, Chef de Projet BI, Data Analyst,... </t>
  </si>
  <si>
    <t>Niveau en mathématiques
moyenne générale
Résultats académiques de la dernière année d’enseignement suivie</t>
  </si>
  <si>
    <t>notes du candidat</t>
  </si>
  <si>
    <t>Acquisition de la démarche scientifique
Méthode de travail
Qualité de l’expression écrite</t>
  </si>
  <si>
    <r>
      <t>N</t>
    </r>
    <r>
      <rPr>
        <sz val="11"/>
        <rFont val="Calibri"/>
        <family val="2"/>
      </rPr>
      <t>otes et appréciations du candidat
lettre de motivation</t>
    </r>
  </si>
  <si>
    <t xml:space="preserve">Concentration en classe
Capacité à s’investir
Autonomie </t>
  </si>
  <si>
    <r>
      <t>A</t>
    </r>
    <r>
      <rPr>
        <sz val="11"/>
        <rFont val="Calibri"/>
        <family val="2"/>
      </rPr>
      <t xml:space="preserve">ppréciations du candidat </t>
    </r>
  </si>
  <si>
    <t xml:space="preserve">Capacité à réussir dans la formation
Connaissance des exigences de la formation
Motivation </t>
  </si>
  <si>
    <r>
      <t>N</t>
    </r>
    <r>
      <rPr>
        <sz val="11"/>
        <rFont val="Calibri"/>
        <family val="2"/>
      </rPr>
      <t>otes du candidat, entretien
lettre de motivation</t>
    </r>
  </si>
  <si>
    <t>Intérêt pour le domaine de l’informatique</t>
  </si>
  <si>
    <r>
      <t>L</t>
    </r>
    <r>
      <rPr>
        <sz val="11"/>
        <rFont val="Calibri"/>
        <family val="2"/>
      </rPr>
      <t>ettre de motivation, entretien</t>
    </r>
  </si>
  <si>
    <t>Oui, possible en BUT3</t>
  </si>
  <si>
    <t xml:space="preserve">Génie électrique et informatique industrielle </t>
  </si>
  <si>
    <t>Philippe.LE-THUC@univ-cotedazur.fr
marylene.cueille@univ-cotedazur.fr</t>
  </si>
  <si>
    <r>
      <t xml:space="preserve">Le département Génie Electrique et Informatique Industrielle offre une formation professionnalisante en 3 ans, permettant une insertion professionnelle après le BUT ou une poursuite d'études, dans les domaines de l'informatique industrielle, de la robotique, de l'électronique, des télécommunications, de l'électronique de puissance et des énergies renouvelables. Les 3 parcours proposés sont "Electricité et Maîtrise de l'Energie", "Automatisme et Informatique Industrielle" et "Electronique et Systèmes Embarqués" ... </t>
    </r>
    <r>
      <rPr>
        <sz val="11"/>
        <color rgb="FFFF0000"/>
        <rFont val="Calibri"/>
        <family val="2"/>
      </rPr>
      <t>Des semaines de stage complètent la formation qui peut également être effectuée en alternance à partir de la 2ème année. Conditions d'accès : Bac généraux (spécialités : Mathématiques, Physique Chimie, Numériques et sciences informatiques, sciences de l'ingénieur) et Bac technologiques STI2D.</t>
    </r>
  </si>
  <si>
    <t>La note d'anglais est prise en compte que ce soit la LV1 ou la LV2</t>
  </si>
  <si>
    <r>
      <t xml:space="preserve">Poursuite d'études : Ecoles d'ingénieurs </t>
    </r>
    <r>
      <rPr>
        <sz val="11"/>
        <color rgb="FFFF0000"/>
        <rFont val="Calibri"/>
        <family val="2"/>
      </rPr>
      <t>(INSA, Arts et Métiers, UTT, UTC, UTBM, Réseau Polytech, groupe IMT, CentraleSupelec,etc.)</t>
    </r>
    <r>
      <rPr>
        <sz val="11"/>
        <rFont val="Calibri"/>
        <family val="2"/>
      </rPr>
      <t xml:space="preserve"> et Masters</t>
    </r>
  </si>
  <si>
    <r>
      <t xml:space="preserve">Poursuite d'études en écoles d'ingénieurs </t>
    </r>
    <r>
      <rPr>
        <sz val="11"/>
        <color rgb="FFFF0000"/>
        <rFont val="Calibri"/>
        <family val="2"/>
      </rPr>
      <t>(INSA, Arts et Métiers, UTT, UTC, UTBM, Réseau Polytech, groupe IMT, CentraleSupelec,etc.)</t>
    </r>
    <r>
      <rPr>
        <sz val="11"/>
        <rFont val="Calibri"/>
        <family val="2"/>
      </rPr>
      <t xml:space="preserve"> ou en Masters OU insertion professionnelle. Les titulaires du BUT GEII occupent des postes de cadres techniques, de chefs de projet et de chargés d'affaires ou d'études.</t>
    </r>
  </si>
  <si>
    <t>Notes de mathématiques, français et anglais + spécialités en lien avec la formation (Physique Chimie, Numériques et sciences informatiques, sciences de l'ingénieur)
Notes de Français
Notes d'Anglais</t>
  </si>
  <si>
    <t>notes du candidat en lien avec la formation : Physique Chimie, Numériques et sciences informatiques, sciences de l'ingénieur, mathématiques, français, anglais</t>
  </si>
  <si>
    <t>Implication et assiduité</t>
  </si>
  <si>
    <t>Appréciations des professeurs sur les bulletins.</t>
  </si>
  <si>
    <t>Projet de formation motivé</t>
  </si>
  <si>
    <t>oui, le projet de formation</t>
  </si>
  <si>
    <t>à partir de la deuxième année</t>
  </si>
  <si>
    <t>nicolas.pourcelot@univ-cotedazur.fr</t>
  </si>
  <si>
    <t>Le département Informatique forme des étudiants capables de concevoir, réaliser et mettre en œuvre des solutions informatiques.
En particulier, ils étudient les systèmes d'exploitation, les réseaux, l'algorithmique et la programmation, les bases de données et le
génie logiciel.
L'enseignement est basé sur une formation théorique et appliquée, évolutive pour intégrer les progrès technologiques et les
exigences du monde professionnel (cadre fixé par le Programme Pédagogique National) et pratique (stages et projets tutorés).
L'encadrement associe des enseignants de l'université et des professionnels.
Les projets interdisciplinaires en équipe et les stages sont une composante majeure de la formation, afin de développer des
compétences non seulement techniques en informatique mais également en gestion de projet et en travail en équipe.
Les deux premières années de formation sont dispensées sur le site de Nice (Fabron) et la 3e année sur Sophia.
À noter que cette formation existe aussi en apprentissage, sur le site de Sophia, avec un programme d'enseignement identique mais
une semaine sur deux en entreprise. Vous pouvez candidater simultanément pour la formation « traditionnelle » ici présentée et la
formation en apprentissage.  Il est également possible de commencer un cursus traditionnel et de basculer ensuite en apprentissage en 2e ou 3e année.</t>
  </si>
  <si>
    <t>Écoles d'ingénieur en traditionnel ou en apprentissage
Concours passerelle
Licences / Masters (MIAGE...)
Autres formations (écoles de commerce...)</t>
  </si>
  <si>
    <t>Exemples de métiers :
Programmeur, développeur, intégrateur, analyste-programmeur, agent technico-commercial, analyste responsable d'application, chef
programmeur, chef de projet, administrateur de bases de données et réseaux.</t>
  </si>
  <si>
    <t>Résultats</t>
  </si>
  <si>
    <t>Niveau en mathématiques
Niveau en informatique
Niveau en anglais
Niveau en français</t>
  </si>
  <si>
    <t xml:space="preserve">Méthodes de travail
Autonomie </t>
  </si>
  <si>
    <t>appréciations des enseignants</t>
  </si>
  <si>
    <t>Autonomie
Capacités à s’investir
Concentration en classe
Capacités d’organisation
Esprit d’équipe
Ouverture au monde
Curiosité intellectuelle</t>
  </si>
  <si>
    <t>Appréciations des enseignants</t>
  </si>
  <si>
    <t xml:space="preserve">Intérêt pour la formation, motivation
Adéquation du projet aux débouchés de la formation
Connaissance des exigences de la formation
Cohérence du projet </t>
  </si>
  <si>
    <t>Appréciation des enseignants, lettre de motivation</t>
  </si>
  <si>
    <t>Engagement citoyen/étudiant/associatif
Intérêt pour les sciences, pour l'informatique en particulier</t>
  </si>
  <si>
    <t>CV, lettre de motivation, appréciations des enseignants</t>
  </si>
  <si>
    <t>Informatique - en apprentissage</t>
  </si>
  <si>
    <t>-</t>
  </si>
  <si>
    <t>christelle.caillouet@univ-cotedazur.fr</t>
  </si>
  <si>
    <t>Le département Informatique forme des étudiants capables de concevoir, réaliser et mettre en œuvre des solutions informatiques.
En particulier, ils étudient les systèmes d'exploitation, les réseaux, l'algorithmique et la programmation, les bases de données et le génie logiciel.
L'enseignement est basé sur une formation théorique et appliquée, évolutive pour intégrer les progrès technologiques et les exigences du monde professionnel.
L'encadrement associe des enseignants de l'université et des professionnels, avec des projets interdisciplinaires en équipe favorisant la mise en commun des compétences et la cohésion.
L'IUT Nice Côte d'Azur est le seul IUT en France proposant le bachelor universitaire de technologie (BUT) informatique en alternance dès la première année, avec un rythme d’une semaine sur deux en entreprise pour les 2 premières années, puis 2 jours à l’IUT-3 jours en entreprise en troisième année.
À noter que cette formation existe aussi sans apprentissage, sur le site de Nice pour les 2 premières années, avec un programme d'enseignement identique. Vous pouvez candidater simultanément pour la formation en apprentissage ici présentée et la formation « traditionnelle » sans apprentissage.</t>
  </si>
  <si>
    <t>aucun</t>
  </si>
  <si>
    <t>Capacités à s’investir
Concentration en classe
Capacités d’organisation
Esprit d’équipe
Curiosité intellectuelle</t>
  </si>
  <si>
    <t>Intérêt pour la formation, motivation
Adéquation du projet aux débouchés de la formation
Connaissance des exigences de la formation
Cohérence du projet Recherche active d'une entreprise</t>
  </si>
  <si>
    <t>CV, lettre de motivation</t>
  </si>
  <si>
    <t xml:space="preserve">Gestion des entreprises et des administrations </t>
  </si>
  <si>
    <t>Le BUT GEA, ou Bachelor Universitaire de Technologie en Gestion des Entreprises et des Administrations est un diplôme de niveau Bac +3 que l’on peut obtenir uniquement en IUT. Le titulaire du BUT GEA est responsable de la gestion et de l’organisation quotidienne d’une entreprise ou d’une administration au niveau logistique, commercial et des ressources humaines. Il est particulièrement opérationnel en gestion, finance et comptabilité. Il est chargé de mettre en place des systèmes d’information et réparer les éventuels dysfonctionnements de l’organisation.</t>
  </si>
  <si>
    <t xml:space="preserve">Espagnol Italien </t>
  </si>
  <si>
    <t>Le BUT GEA permet d’acquérir un bon niveau tant pratique que théorique en gestion, management, marketing, économie, droit, fiscalité, comptabilité, informatique, sans négliger les disciplines de culture générale : techniques d’expression, anglais, statistiques…
Il offre la possibilité de :
- de s’insérer directement sur le marché du travail,
- de préparer les concours de la fonction publique,
- de prolonger ses études à bac + 5 (DSCG, Masters, Écoles de commerce).
En ce qui concerne le DCG, le titulaire d'un DUT GEA est dispensé de certaines épreuves.</t>
  </si>
  <si>
    <t xml:space="preserve">Les titulaires du BUT GEA peuvent exercer le métier :
- de comptable,
- de conseiller en gestion,
- d’assistant de direction en PME/PMI,
- de chargé de clientèle,
- de responsable du personnel,
- de collaborateur en cabinet d’expertise comptable,
- de gestionnaire de stock,
- d'attaché commercial,
- de gestionnaire Back Office.
Les étudiants ayant suivi la formation GEA intéressent de multiples services d'entreprises ou des organisations publiques ou privées,  et cela dans de nombreux secteurs d'activités. </t>
  </si>
  <si>
    <t>Notes en mathématiques
Notes d’histoire-géographie en terminale ou au baccalauréat (selon la situation du candidat)
Niveau en LV1
Résultats des épreuves anticipées de français du baccalauréat
résultats aux options de la terminale générale
résultats aux options de la terminale technologiques
progression</t>
  </si>
  <si>
    <t>Méthodologie
qualité de l'expression écrite/orale</t>
  </si>
  <si>
    <t>appréciations et notes</t>
  </si>
  <si>
    <t xml:space="preserve">assiduité
implication </t>
  </si>
  <si>
    <t>appréciations</t>
  </si>
  <si>
    <t>Motivation à intégrer la formation</t>
  </si>
  <si>
    <t xml:space="preserve">journées d'immersion, projet professionnel, connaissance du parcours choisi, etc. </t>
  </si>
  <si>
    <t xml:space="preserve">Gestion des entreprises et des administrations - en apprentissage </t>
  </si>
  <si>
    <t>Techniques de commercialisation (Nice)</t>
  </si>
  <si>
    <t>iut.dept-tcn@univ-cotedazur.fr</t>
  </si>
  <si>
    <t>Le département Techniques de Commercialisation, situé sur le campus de Nice, prépare les futurs chargé d’études commerciales, conseillers de clientèles, chefs de produits, responsables des achats, responsables marketing dans les très nombreux domaines d’activité liés au commerce, au marketing et à la vente.</t>
  </si>
  <si>
    <t>Italien Espagnol</t>
  </si>
  <si>
    <t>Le BUT TC permet de s'insérer rapidement dans la vie active ou de poursuivre ses études à BAC+5 dans les Masters de l'Université en Marketing et Communication ou en Ecoles supérieures de commerce.</t>
  </si>
  <si>
    <t>Les métiers varient selon les parcours du BUT : responsable commercial, assistant export, manager de rayon, assistant marketing, chef de projet, chargé de communication.</t>
  </si>
  <si>
    <t>Notes en français (Bulletins scolaires et résultats des épreuves anticipées de français du baccalauréat )
Notes en mathématiques
Niveau en anglais, LV2
Moyenne générale
Progression des moyennes
Résultats de la dernière année d’enseignement suivie
Notes en marketing, gestion, économie.</t>
  </si>
  <si>
    <t>Qualité de l’orthographe</t>
  </si>
  <si>
    <t>Bulletins scolaires, lettre de motivation</t>
  </si>
  <si>
    <t>Autonomie, capacité à s’investir, implication
Capacité à fournir des efforts, concentration en classe
Assiduité, comportement</t>
  </si>
  <si>
    <t>Cadre scolaire, périscolaire ou universitaire lettre de motivation, actions citoyennes…
Bulletins scolaires appréciations des professeurs.</t>
  </si>
  <si>
    <t>Capacité à réussir dans la formation
Motivation, adéquation du projet aux débouchés de la formation</t>
  </si>
  <si>
    <t xml:space="preserve">Notes dans les matières suivantes marketing, gestion, économie sur les bulletins scolaires
Lettre de motivation, intérêt et connaissance pour la formation exprimé dans le projet de formation motivé ou lors des séquences d’information mises en place par la formation </t>
  </si>
  <si>
    <t>Engagements associatif, citoyen, étudiant. Pratique sportive</t>
  </si>
  <si>
    <t>Techniques de commercialisation - en apprentissage (Nice)</t>
  </si>
  <si>
    <t>Le département Techniques de Commercialisation, situé sur le campus de Nice, prépare les futurs chargés d’études commerciales, conseillers de clientèle, chefs de produits, responsables des achats, responsables marketing dans les très nombreux domaines d’activité liés au commerce au marketing  et à la vente.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</si>
</sst>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4">
    <font>
      <sz val="11"/>
      <color theme="1"/>
      <name val="Calibri"/>
      <family val="2"/>
      <scheme val="minor"/>
    </font>
    <font>
      <sz val="11"/>
      <color rgb="FFFF0000"/>
      <name val="Calibri"/>
      <family val="2"/>
      <scheme val="minor"/>
    </font>
    <font>
      <b/>
      <sz val="11"/>
      <color theme="1"/>
      <name val="Calibri"/>
      <family val="2"/>
      <scheme val="minor"/>
    </font>
    <font>
      <b/>
      <sz val="11"/>
      <color rgb="FFFFFFFF"/>
      <name val="Calibri"/>
      <family val="2"/>
      <scheme val="minor"/>
    </font>
    <font>
      <b/>
      <sz val="22"/>
      <color rgb="FFFFFF00"/>
      <name val="Calibri"/>
      <family val="2"/>
      <scheme val="minor"/>
    </font>
    <font>
      <sz val="11"/>
      <color rgb="FF000000"/>
      <name val="Calibri"/>
      <family val="2"/>
      <scheme val="minor"/>
    </font>
    <font>
      <sz val="11"/>
      <color rgb="FF92D050"/>
      <name val="Calibri"/>
      <family val="2"/>
      <scheme val="minor"/>
    </font>
    <font>
      <sz val="11"/>
      <name val="Calibri"/>
      <family val="2"/>
      <scheme val="minor"/>
    </font>
    <font>
      <u/>
      <sz val="11"/>
      <color theme="10"/>
      <name val="Calibri"/>
      <family val="2"/>
      <scheme val="minor"/>
    </font>
    <font>
      <b/>
      <sz val="18"/>
      <color theme="1"/>
      <name val="Calibri"/>
      <family val="2"/>
      <scheme val="minor"/>
    </font>
    <font>
      <b/>
      <sz val="14"/>
      <color theme="1"/>
      <name val="Calibri"/>
      <family val="2"/>
      <scheme val="minor"/>
    </font>
    <font>
      <b/>
      <sz val="14"/>
      <color rgb="FFFF0000"/>
      <name val="Calibri"/>
      <family val="2"/>
      <scheme val="minor"/>
    </font>
    <font>
      <b/>
      <sz val="14"/>
      <name val="Calibri"/>
      <family val="2"/>
      <scheme val="minor"/>
    </font>
    <font>
      <b/>
      <sz val="11"/>
      <name val="Calibri"/>
      <family val="2"/>
      <scheme val="minor"/>
    </font>
    <font>
      <b/>
      <sz val="11"/>
      <color rgb="FFFF0000"/>
      <name val="Calibri"/>
      <family val="2"/>
      <scheme val="minor"/>
    </font>
    <font>
      <u/>
      <sz val="11"/>
      <name val="Calibri"/>
      <family val="2"/>
      <scheme val="minor"/>
    </font>
    <font>
      <b/>
      <strike/>
      <sz val="11"/>
      <name val="Calibri"/>
      <family val="2"/>
      <scheme val="minor"/>
    </font>
    <font>
      <b/>
      <sz val="12"/>
      <name val="Calibri"/>
      <family val="2"/>
      <scheme val="minor"/>
    </font>
    <font>
      <b/>
      <sz val="11"/>
      <name val="Calibri"/>
      <family val="2"/>
    </font>
    <font>
      <b/>
      <sz val="12"/>
      <color rgb="FF000000"/>
      <name val="Calibri"/>
      <family val="2"/>
      <scheme val="minor"/>
    </font>
    <font>
      <b/>
      <sz val="12"/>
      <name val="Calibri"/>
      <family val="2"/>
    </font>
    <font>
      <b/>
      <sz val="12"/>
      <color rgb="FFFF0000"/>
      <name val="Calibri"/>
      <family val="2"/>
      <scheme val="minor"/>
    </font>
    <font>
      <b/>
      <strike/>
      <sz val="12"/>
      <name val="Calibri"/>
      <family val="2"/>
      <scheme val="minor"/>
    </font>
    <font>
      <b/>
      <strike/>
      <sz val="12"/>
      <color rgb="FFFF0000"/>
      <name val="Calibri"/>
      <family val="2"/>
      <scheme val="minor"/>
    </font>
    <font>
      <b/>
      <sz val="12"/>
      <color theme="1"/>
      <name val="Calibri"/>
      <family val="2"/>
      <scheme val="minor"/>
    </font>
    <font>
      <sz val="14"/>
      <color theme="1"/>
      <name val="Calibri"/>
      <family val="2"/>
      <scheme val="minor"/>
    </font>
    <font>
      <sz val="14"/>
      <name val="Calibri"/>
      <family val="2"/>
      <scheme val="minor"/>
    </font>
    <font>
      <b/>
      <strike/>
      <sz val="11"/>
      <color theme="1"/>
      <name val="Calibri"/>
      <family val="2"/>
      <scheme val="minor"/>
    </font>
    <font>
      <b/>
      <strike/>
      <sz val="14"/>
      <color theme="1"/>
      <name val="Calibri"/>
      <family val="2"/>
      <scheme val="minor"/>
    </font>
    <font>
      <b/>
      <strike/>
      <sz val="14"/>
      <name val="Calibri"/>
      <family val="2"/>
      <scheme val="minor"/>
    </font>
    <font>
      <b/>
      <sz val="14"/>
      <color rgb="FF3A3838"/>
      <name val="Calibri"/>
      <family val="2"/>
      <scheme val="minor"/>
    </font>
    <font>
      <strike/>
      <sz val="11"/>
      <color theme="1"/>
      <name val="Calibri"/>
      <family val="2"/>
      <scheme val="minor"/>
    </font>
    <font>
      <b/>
      <sz val="18"/>
      <name val="Calibri"/>
      <family val="2"/>
    </font>
    <font>
      <b/>
      <sz val="14"/>
      <name val="Calibri"/>
      <family val="2"/>
    </font>
    <font>
      <b/>
      <sz val="14"/>
      <color rgb="FFFF0000"/>
      <name val="Calibri"/>
      <family val="2"/>
    </font>
    <font>
      <b/>
      <sz val="14"/>
      <color rgb="FF000000"/>
      <name val="Calibri"/>
      <family val="2"/>
    </font>
    <font>
      <sz val="11"/>
      <name val="Calibri"/>
      <family val="2"/>
    </font>
    <font>
      <sz val="11"/>
      <color rgb="FF000000"/>
      <name val="Calibri"/>
      <family val="2"/>
    </font>
    <font>
      <sz val="11"/>
      <color rgb="FFFF0000"/>
      <name val="Calibri"/>
      <family val="2"/>
    </font>
    <font>
      <sz val="11"/>
      <color rgb="FF92D050"/>
      <name val="Calibri"/>
      <family val="2"/>
    </font>
    <font>
      <b/>
      <sz val="18"/>
      <color rgb="FF000000"/>
      <name val="Calibri"/>
      <family val="2"/>
    </font>
    <font>
      <b/>
      <sz val="12"/>
      <color rgb="FF000000"/>
      <name val="Calibri"/>
      <family val="2"/>
    </font>
    <font>
      <b/>
      <sz val="11"/>
      <color rgb="FFFF0000"/>
      <name val="Calibri"/>
      <family val="2"/>
    </font>
    <font>
      <sz val="11"/>
      <color rgb="FFFF0000"/>
      <name val="Calibri (Corps)"/>
    </font>
  </fonts>
  <fills count="22">
    <fill>
      <patternFill patternType="none"/>
    </fill>
    <fill>
      <patternFill patternType="gray125"/>
    </fill>
    <fill>
      <patternFill patternType="solid">
        <fgColor rgb="FF808080"/>
        <bgColor rgb="FF000000"/>
      </patternFill>
    </fill>
    <fill>
      <patternFill patternType="solid">
        <fgColor theme="9" tint="0.79998168889431442"/>
        <bgColor rgb="FF000000"/>
      </patternFill>
    </fill>
    <fill>
      <patternFill patternType="solid">
        <fgColor rgb="FFFFFF00"/>
        <bgColor indexed="64"/>
      </patternFill>
    </fill>
    <fill>
      <patternFill patternType="solid">
        <fgColor theme="0"/>
        <bgColor rgb="FF000000"/>
      </patternFill>
    </fill>
    <fill>
      <patternFill patternType="solid">
        <fgColor theme="9" tint="0.79998168889431442"/>
        <bgColor indexed="64"/>
      </patternFill>
    </fill>
    <fill>
      <patternFill patternType="solid">
        <fgColor theme="0"/>
        <bgColor indexed="64"/>
      </patternFill>
    </fill>
    <fill>
      <patternFill patternType="solid">
        <fgColor theme="8" tint="0.79998168889431442"/>
        <bgColor rgb="FF000000"/>
      </patternFill>
    </fill>
    <fill>
      <patternFill patternType="solid">
        <fgColor theme="8" tint="0.79998168889431442"/>
        <bgColor indexed="64"/>
      </patternFill>
    </fill>
    <fill>
      <patternFill patternType="solid">
        <fgColor rgb="FFFFC000"/>
        <bgColor indexed="64"/>
      </patternFill>
    </fill>
    <fill>
      <patternFill patternType="solid">
        <fgColor theme="0" tint="-0.249977111117893"/>
        <bgColor indexed="64"/>
      </patternFill>
    </fill>
    <fill>
      <patternFill patternType="solid">
        <fgColor rgb="FFBDD7EE"/>
        <bgColor rgb="FF000000"/>
      </patternFill>
    </fill>
    <fill>
      <patternFill patternType="solid">
        <fgColor rgb="FFFFFFFF"/>
        <bgColor indexed="64"/>
      </patternFill>
    </fill>
    <fill>
      <patternFill patternType="solid">
        <fgColor rgb="FFFF0000"/>
        <bgColor indexed="64"/>
      </patternFill>
    </fill>
    <fill>
      <patternFill patternType="solid">
        <fgColor rgb="FFFFFF00"/>
        <bgColor rgb="FF000000"/>
      </patternFill>
    </fill>
    <fill>
      <patternFill patternType="solid">
        <fgColor theme="7" tint="0.79998168889431442"/>
        <bgColor indexed="64"/>
      </patternFill>
    </fill>
    <fill>
      <patternFill patternType="solid">
        <fgColor theme="1" tint="0.499984740745262"/>
        <bgColor indexed="64"/>
      </patternFill>
    </fill>
    <fill>
      <patternFill patternType="solid">
        <fgColor rgb="FF757171"/>
        <bgColor indexed="64"/>
      </patternFill>
    </fill>
    <fill>
      <patternFill patternType="solid">
        <fgColor rgb="FFFFC000"/>
        <bgColor rgb="FF000000"/>
      </patternFill>
    </fill>
    <fill>
      <patternFill patternType="solid">
        <fgColor rgb="FFBFBFBF"/>
        <bgColor rgb="FF000000"/>
      </patternFill>
    </fill>
    <fill>
      <patternFill patternType="solid">
        <fgColor rgb="FFFFFFFF"/>
        <bgColor rgb="FF000000"/>
      </patternFill>
    </fill>
  </fills>
  <borders count="100">
    <border>
      <left/>
      <right/>
      <top/>
      <bottom/>
      <diagonal/>
    </border>
    <border>
      <left style="thin">
        <color rgb="FF000000"/>
      </left>
      <right style="thin">
        <color rgb="FF000000"/>
      </right>
      <top/>
      <bottom/>
      <diagonal/>
    </border>
    <border>
      <left style="thin">
        <color rgb="FF000000"/>
      </left>
      <right style="thin">
        <color rgb="FF000000"/>
      </right>
      <top style="thin">
        <color rgb="FF000000"/>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thin">
        <color indexed="64"/>
      </top>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rgb="FF000000"/>
      </left>
      <right style="thin">
        <color rgb="FF000000"/>
      </right>
      <top style="medium">
        <color indexed="64"/>
      </top>
      <bottom/>
      <diagonal/>
    </border>
    <border>
      <left style="medium">
        <color rgb="FF000000"/>
      </left>
      <right style="thin">
        <color rgb="FF000000"/>
      </right>
      <top/>
      <bottom style="medium">
        <color rgb="FF000000"/>
      </bottom>
      <diagonal/>
    </border>
    <border>
      <left style="medium">
        <color indexed="64"/>
      </left>
      <right style="medium">
        <color indexed="64"/>
      </right>
      <top style="thin">
        <color indexed="64"/>
      </top>
      <bottom style="medium">
        <color indexed="64"/>
      </bottom>
      <diagonal/>
    </border>
    <border>
      <left style="medium">
        <color rgb="FF000000"/>
      </left>
      <right/>
      <top style="medium">
        <color rgb="FF000000"/>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rgb="FF000000"/>
      </left>
      <right/>
      <top style="medium">
        <color rgb="FF000000"/>
      </top>
      <bottom style="thin">
        <color rgb="FF000000"/>
      </bottom>
      <diagonal/>
    </border>
    <border>
      <left/>
      <right/>
      <top/>
      <bottom style="thin">
        <color rgb="FF000000"/>
      </bottom>
      <diagonal/>
    </border>
    <border>
      <left/>
      <right/>
      <top style="medium">
        <color indexed="64"/>
      </top>
      <bottom/>
      <diagonal/>
    </border>
    <border>
      <left style="medium">
        <color indexed="64"/>
      </left>
      <right style="thin">
        <color indexed="64"/>
      </right>
      <top style="thin">
        <color indexed="64"/>
      </top>
      <bottom style="thin">
        <color indexed="64"/>
      </bottom>
      <diagonal/>
    </border>
    <border>
      <left style="medium">
        <color rgb="FF000000"/>
      </left>
      <right/>
      <top style="thin">
        <color rgb="FF000000"/>
      </top>
      <bottom/>
      <diagonal/>
    </border>
    <border>
      <left/>
      <right/>
      <top style="thin">
        <color rgb="FF000000"/>
      </top>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thin">
        <color rgb="FF000000"/>
      </top>
      <bottom/>
      <diagonal/>
    </border>
    <border>
      <left style="thin">
        <color indexed="64"/>
      </left>
      <right style="thin">
        <color indexed="64"/>
      </right>
      <top/>
      <bottom style="medium">
        <color indexed="64"/>
      </bottom>
      <diagonal/>
    </border>
    <border>
      <left/>
      <right style="medium">
        <color indexed="64"/>
      </right>
      <top style="thin">
        <color indexed="64"/>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top style="medium">
        <color indexed="64"/>
      </top>
      <bottom/>
      <diagonal/>
    </border>
    <border>
      <left/>
      <right style="medium">
        <color indexed="64"/>
      </right>
      <top/>
      <bottom style="thin">
        <color indexed="64"/>
      </bottom>
      <diagonal/>
    </border>
    <border>
      <left style="thin">
        <color indexed="64"/>
      </left>
      <right/>
      <top/>
      <bottom/>
      <diagonal/>
    </border>
    <border>
      <left style="thin">
        <color indexed="64"/>
      </left>
      <right/>
      <top/>
      <bottom style="medium">
        <color indexed="64"/>
      </bottom>
      <diagonal/>
    </border>
    <border>
      <left style="thin">
        <color indexed="64"/>
      </left>
      <right/>
      <top style="medium">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rgb="FF000000"/>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style="medium">
        <color rgb="FF000000"/>
      </left>
      <right/>
      <top/>
      <bottom style="medium">
        <color rgb="FF000000"/>
      </bottom>
      <diagonal/>
    </border>
    <border>
      <left/>
      <right/>
      <top style="thin">
        <color indexed="64"/>
      </top>
      <bottom style="thin">
        <color indexed="64"/>
      </bottom>
      <diagonal/>
    </border>
    <border>
      <left/>
      <right style="thin">
        <color rgb="FF000000"/>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rgb="FF000000"/>
      </bottom>
      <diagonal/>
    </border>
    <border>
      <left style="thin">
        <color indexed="64"/>
      </left>
      <right style="thin">
        <color indexed="64"/>
      </right>
      <top/>
      <bottom/>
      <diagonal/>
    </border>
    <border>
      <left style="thin">
        <color indexed="64"/>
      </left>
      <right/>
      <top style="thin">
        <color indexed="64"/>
      </top>
      <bottom/>
      <diagonal/>
    </border>
    <border>
      <left/>
      <right style="thin">
        <color rgb="FF000000"/>
      </right>
      <top style="thin">
        <color indexed="64"/>
      </top>
      <bottom/>
      <diagonal/>
    </border>
    <border>
      <left style="thin">
        <color indexed="64"/>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diagonal/>
    </border>
    <border>
      <left/>
      <right style="thin">
        <color indexed="64"/>
      </right>
      <top/>
      <bottom/>
      <diagonal/>
    </border>
    <border>
      <left/>
      <right style="thin">
        <color rgb="FF000000"/>
      </right>
      <top style="thin">
        <color rgb="FF000000"/>
      </top>
      <bottom style="thin">
        <color rgb="FF000000"/>
      </bottom>
      <diagonal/>
    </border>
    <border>
      <left/>
      <right style="medium">
        <color rgb="FF000000"/>
      </right>
      <top style="medium">
        <color indexed="64"/>
      </top>
      <bottom/>
      <diagonal/>
    </border>
    <border>
      <left/>
      <right style="medium">
        <color rgb="FF000000"/>
      </right>
      <top/>
      <bottom/>
      <diagonal/>
    </border>
    <border>
      <left/>
      <right style="medium">
        <color rgb="FF000000"/>
      </right>
      <top style="medium">
        <color indexed="64"/>
      </top>
      <bottom style="medium">
        <color indexed="64"/>
      </bottom>
      <diagonal/>
    </border>
    <border>
      <left/>
      <right/>
      <top style="medium">
        <color indexed="64"/>
      </top>
      <bottom style="medium">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s>
  <cellStyleXfs count="3">
    <xf numFmtId="0" fontId="0" fillId="0" borderId="0"/>
    <xf numFmtId="0" fontId="8" fillId="0" borderId="0" applyNumberFormat="0" applyFill="0" applyBorder="0" applyAlignment="0" applyProtection="0"/>
    <xf numFmtId="0" fontId="8" fillId="0" borderId="0" applyNumberFormat="0" applyFill="0" applyBorder="0" applyAlignment="0" applyProtection="0"/>
  </cellStyleXfs>
  <cellXfs count="414">
    <xf numFmtId="0" fontId="0" fillId="0" borderId="0" xfId="0"/>
    <xf numFmtId="0" fontId="3" fillId="2" borderId="1" xfId="0" applyFont="1" applyFill="1" applyBorder="1" applyAlignment="1">
      <alignment horizontal="center" vertical="center" textRotation="90" wrapText="1"/>
    </xf>
    <xf numFmtId="0" fontId="4" fillId="2" borderId="2"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5" fillId="0" borderId="3" xfId="0" applyFont="1" applyBorder="1" applyAlignment="1">
      <alignment horizontal="center" vertical="center" wrapText="1"/>
    </xf>
    <xf numFmtId="0" fontId="0" fillId="0" borderId="8" xfId="0" applyBorder="1" applyAlignment="1">
      <alignment horizontal="center" vertical="center"/>
    </xf>
    <xf numFmtId="0" fontId="5" fillId="0" borderId="11" xfId="0" applyFont="1" applyBorder="1" applyAlignment="1">
      <alignment horizontal="center" vertical="center" wrapText="1"/>
    </xf>
    <xf numFmtId="0" fontId="0" fillId="0" borderId="15" xfId="0" applyBorder="1" applyAlignment="1">
      <alignment horizontal="center" vertical="center"/>
    </xf>
    <xf numFmtId="0" fontId="5" fillId="0" borderId="18" xfId="0" applyFont="1" applyBorder="1" applyAlignment="1">
      <alignment horizontal="center" vertical="center" wrapText="1"/>
    </xf>
    <xf numFmtId="0" fontId="0" fillId="0" borderId="22" xfId="0" applyBorder="1" applyAlignment="1">
      <alignment horizontal="center" vertical="center"/>
    </xf>
    <xf numFmtId="0" fontId="0" fillId="0" borderId="3" xfId="0" applyBorder="1" applyAlignment="1">
      <alignment horizontal="center" vertical="center"/>
    </xf>
    <xf numFmtId="0" fontId="5" fillId="5" borderId="10" xfId="0" applyFont="1" applyFill="1" applyBorder="1" applyAlignment="1">
      <alignment horizontal="center" vertical="center"/>
    </xf>
    <xf numFmtId="0" fontId="5" fillId="3" borderId="18" xfId="0" applyFont="1" applyFill="1" applyBorder="1" applyAlignment="1">
      <alignment horizontal="center" vertical="center"/>
    </xf>
    <xf numFmtId="0" fontId="0" fillId="0" borderId="18" xfId="0" applyBorder="1" applyAlignment="1">
      <alignment horizontal="center" vertical="center"/>
    </xf>
    <xf numFmtId="0" fontId="0" fillId="0" borderId="27" xfId="0" applyBorder="1" applyAlignment="1">
      <alignment horizontal="center" vertical="center"/>
    </xf>
    <xf numFmtId="0" fontId="5" fillId="5" borderId="24" xfId="0" applyFont="1" applyFill="1" applyBorder="1" applyAlignment="1">
      <alignment horizontal="center" vertical="center"/>
    </xf>
    <xf numFmtId="0" fontId="5" fillId="0" borderId="28" xfId="0" applyFont="1" applyBorder="1" applyAlignment="1">
      <alignment horizontal="center" vertical="center" wrapText="1"/>
    </xf>
    <xf numFmtId="0" fontId="5" fillId="0" borderId="29" xfId="0" applyFont="1" applyBorder="1" applyAlignment="1">
      <alignment horizontal="center" vertical="center" wrapText="1"/>
    </xf>
    <xf numFmtId="0" fontId="5" fillId="3" borderId="30" xfId="0" applyFont="1" applyFill="1" applyBorder="1" applyAlignment="1">
      <alignment horizontal="center" vertical="center" wrapText="1"/>
    </xf>
    <xf numFmtId="0" fontId="5" fillId="0" borderId="8" xfId="0" applyFont="1" applyBorder="1" applyAlignment="1">
      <alignment horizontal="center" vertical="center"/>
    </xf>
    <xf numFmtId="0" fontId="0" fillId="0" borderId="31" xfId="0" applyBorder="1" applyAlignment="1">
      <alignment horizontal="center" vertical="center"/>
    </xf>
    <xf numFmtId="0" fontId="0" fillId="0" borderId="0" xfId="0" applyAlignment="1">
      <alignment horizontal="center" vertical="center"/>
    </xf>
    <xf numFmtId="0" fontId="5" fillId="0" borderId="33" xfId="0" applyFont="1" applyBorder="1" applyAlignment="1">
      <alignment horizontal="center" vertical="center" wrapText="1"/>
    </xf>
    <xf numFmtId="0" fontId="5" fillId="3" borderId="34" xfId="0" applyFont="1" applyFill="1" applyBorder="1" applyAlignment="1">
      <alignment horizontal="center" vertical="center" wrapText="1"/>
    </xf>
    <xf numFmtId="0" fontId="5" fillId="0" borderId="15" xfId="0" applyFont="1" applyBorder="1" applyAlignment="1">
      <alignment horizontal="center" vertical="center" wrapText="1"/>
    </xf>
    <xf numFmtId="0" fontId="0" fillId="0" borderId="35" xfId="0" applyBorder="1" applyAlignment="1">
      <alignment horizontal="center" vertical="center"/>
    </xf>
    <xf numFmtId="0" fontId="0" fillId="0" borderId="29" xfId="0" applyBorder="1" applyAlignment="1">
      <alignment horizontal="center" vertical="center"/>
    </xf>
    <xf numFmtId="0" fontId="5" fillId="0" borderId="37" xfId="0" applyFont="1" applyBorder="1" applyAlignment="1">
      <alignment horizontal="center" vertical="center" wrapText="1"/>
    </xf>
    <xf numFmtId="0" fontId="5" fillId="3" borderId="38" xfId="0" applyFont="1" applyFill="1" applyBorder="1" applyAlignment="1">
      <alignment horizontal="center" vertical="center" wrapText="1"/>
    </xf>
    <xf numFmtId="0" fontId="5" fillId="0" borderId="27" xfId="0" applyFont="1" applyBorder="1" applyAlignment="1">
      <alignment horizontal="center" vertical="center" wrapText="1"/>
    </xf>
    <xf numFmtId="0" fontId="0" fillId="0" borderId="39" xfId="0" applyBorder="1" applyAlignment="1">
      <alignment horizontal="center" vertical="center"/>
    </xf>
    <xf numFmtId="0" fontId="0" fillId="0" borderId="29" xfId="0" applyBorder="1" applyAlignment="1">
      <alignment horizontal="center" vertical="center" wrapText="1"/>
    </xf>
    <xf numFmtId="0" fontId="5" fillId="3" borderId="29" xfId="0" applyFont="1" applyFill="1" applyBorder="1" applyAlignment="1">
      <alignment horizontal="center" vertical="center"/>
    </xf>
    <xf numFmtId="0" fontId="0" fillId="0" borderId="41" xfId="0" applyBorder="1" applyAlignment="1">
      <alignment horizontal="center" vertical="center"/>
    </xf>
    <xf numFmtId="0" fontId="0" fillId="0" borderId="3" xfId="0" applyBorder="1" applyAlignment="1">
      <alignment horizontal="center" vertical="center" wrapText="1"/>
    </xf>
    <xf numFmtId="0" fontId="0" fillId="0" borderId="44" xfId="0" applyBorder="1" applyAlignment="1">
      <alignment horizontal="center" vertical="center"/>
    </xf>
    <xf numFmtId="0" fontId="0" fillId="0" borderId="11" xfId="0" applyBorder="1" applyAlignment="1">
      <alignment horizontal="center" vertical="center"/>
    </xf>
    <xf numFmtId="0" fontId="0" fillId="0" borderId="29" xfId="0" applyBorder="1" applyAlignment="1">
      <alignment horizontal="center" wrapText="1"/>
    </xf>
    <xf numFmtId="0" fontId="5" fillId="3" borderId="29" xfId="0" applyFont="1" applyFill="1" applyBorder="1" applyAlignment="1">
      <alignment horizontal="center" vertical="center" wrapText="1"/>
    </xf>
    <xf numFmtId="0" fontId="1" fillId="0" borderId="31" xfId="0" applyFont="1" applyBorder="1" applyAlignment="1">
      <alignment horizontal="center" vertical="center"/>
    </xf>
    <xf numFmtId="0" fontId="0" fillId="6" borderId="29" xfId="0" applyFill="1" applyBorder="1" applyAlignment="1">
      <alignment horizontal="center" vertical="center"/>
    </xf>
    <xf numFmtId="0" fontId="0" fillId="6" borderId="3" xfId="0" applyFill="1" applyBorder="1" applyAlignment="1">
      <alignment horizontal="center" vertical="center"/>
    </xf>
    <xf numFmtId="0" fontId="0" fillId="7" borderId="8" xfId="0" applyFill="1" applyBorder="1" applyAlignment="1">
      <alignment horizontal="center" vertical="center"/>
    </xf>
    <xf numFmtId="0" fontId="0" fillId="6" borderId="11" xfId="0" applyFill="1" applyBorder="1" applyAlignment="1">
      <alignment horizontal="center" vertical="center"/>
    </xf>
    <xf numFmtId="0" fontId="0" fillId="7" borderId="15" xfId="0" applyFill="1" applyBorder="1" applyAlignment="1">
      <alignment horizontal="center" vertical="center"/>
    </xf>
    <xf numFmtId="0" fontId="0" fillId="7" borderId="27" xfId="0" applyFill="1" applyBorder="1" applyAlignment="1">
      <alignment horizontal="center" vertical="center"/>
    </xf>
    <xf numFmtId="0" fontId="5" fillId="8" borderId="50" xfId="0" applyFont="1" applyFill="1" applyBorder="1" applyAlignment="1">
      <alignment horizontal="center" vertical="center" wrapText="1"/>
    </xf>
    <xf numFmtId="0" fontId="5" fillId="8" borderId="52" xfId="0" applyFont="1" applyFill="1" applyBorder="1" applyAlignment="1">
      <alignment horizontal="center" vertical="center" wrapText="1"/>
    </xf>
    <xf numFmtId="0" fontId="5" fillId="8" borderId="51" xfId="0" applyFont="1" applyFill="1" applyBorder="1" applyAlignment="1">
      <alignment horizontal="center" vertical="center" wrapText="1"/>
    </xf>
    <xf numFmtId="0" fontId="0" fillId="7" borderId="29" xfId="0" applyFill="1" applyBorder="1" applyAlignment="1">
      <alignment horizontal="center" vertical="center"/>
    </xf>
    <xf numFmtId="0" fontId="0" fillId="6" borderId="29" xfId="0" applyFill="1" applyBorder="1" applyAlignment="1">
      <alignment horizontal="center" vertical="center" wrapText="1"/>
    </xf>
    <xf numFmtId="0" fontId="5" fillId="7" borderId="29" xfId="0" applyFont="1" applyFill="1" applyBorder="1" applyAlignment="1">
      <alignment horizontal="center" vertical="center" wrapText="1"/>
    </xf>
    <xf numFmtId="0" fontId="5" fillId="8" borderId="63" xfId="0" applyFont="1" applyFill="1" applyBorder="1" applyAlignment="1">
      <alignment horizontal="center" vertical="center" wrapText="1"/>
    </xf>
    <xf numFmtId="0" fontId="0" fillId="9" borderId="51" xfId="0" applyFill="1" applyBorder="1" applyAlignment="1">
      <alignment horizontal="center" vertical="center" wrapText="1"/>
    </xf>
    <xf numFmtId="0" fontId="5" fillId="8" borderId="49" xfId="0" applyFont="1" applyFill="1" applyBorder="1" applyAlignment="1">
      <alignment horizontal="center" vertical="center" wrapText="1"/>
    </xf>
    <xf numFmtId="0" fontId="5" fillId="7" borderId="26" xfId="0" applyFont="1" applyFill="1" applyBorder="1" applyAlignment="1">
      <alignment horizontal="center" vertical="center" wrapText="1"/>
    </xf>
    <xf numFmtId="0" fontId="0" fillId="9" borderId="29" xfId="0" applyFill="1" applyBorder="1" applyAlignment="1">
      <alignment horizontal="center" vertical="center"/>
    </xf>
    <xf numFmtId="0" fontId="5" fillId="8" borderId="5" xfId="0" applyFont="1" applyFill="1" applyBorder="1" applyAlignment="1" applyProtection="1">
      <alignment horizontal="center" vertical="center" wrapText="1"/>
      <protection locked="0"/>
    </xf>
    <xf numFmtId="0" fontId="5" fillId="8" borderId="30" xfId="0" applyFont="1" applyFill="1" applyBorder="1" applyAlignment="1" applyProtection="1">
      <alignment horizontal="center" vertical="center"/>
      <protection locked="0"/>
    </xf>
    <xf numFmtId="0" fontId="0" fillId="9" borderId="8" xfId="0" applyFill="1" applyBorder="1" applyAlignment="1">
      <alignment horizontal="center" vertical="center"/>
    </xf>
    <xf numFmtId="0" fontId="5" fillId="8" borderId="30" xfId="0" applyFont="1" applyFill="1" applyBorder="1" applyAlignment="1" applyProtection="1">
      <alignment horizontal="center" vertical="center" wrapText="1"/>
      <protection locked="0"/>
    </xf>
    <xf numFmtId="0" fontId="5" fillId="8" borderId="46" xfId="0" applyFont="1" applyFill="1" applyBorder="1" applyAlignment="1" applyProtection="1">
      <alignment horizontal="center" vertical="center" wrapText="1"/>
      <protection locked="0"/>
    </xf>
    <xf numFmtId="0" fontId="0" fillId="9" borderId="0" xfId="0" applyFill="1" applyAlignment="1">
      <alignment horizontal="center" vertical="center"/>
    </xf>
    <xf numFmtId="0" fontId="5" fillId="8" borderId="19" xfId="0" applyFont="1" applyFill="1" applyBorder="1" applyAlignment="1" applyProtection="1">
      <alignment horizontal="center" vertical="center" wrapText="1"/>
      <protection locked="0"/>
    </xf>
    <xf numFmtId="0" fontId="5" fillId="8" borderId="12" xfId="0" applyFont="1" applyFill="1" applyBorder="1" applyAlignment="1" applyProtection="1">
      <alignment horizontal="center" vertical="center" wrapText="1"/>
      <protection locked="0"/>
    </xf>
    <xf numFmtId="0" fontId="0" fillId="9" borderId="27" xfId="0" applyFill="1" applyBorder="1" applyAlignment="1">
      <alignment horizontal="center" vertical="center" wrapText="1"/>
    </xf>
    <xf numFmtId="0" fontId="0" fillId="9" borderId="12" xfId="0" applyFill="1" applyBorder="1" applyAlignment="1">
      <alignment horizontal="center" vertical="center"/>
    </xf>
    <xf numFmtId="0" fontId="5" fillId="8" borderId="8" xfId="0" applyFont="1" applyFill="1" applyBorder="1" applyAlignment="1" applyProtection="1">
      <alignment horizontal="center" vertical="center" wrapText="1"/>
      <protection locked="0"/>
    </xf>
    <xf numFmtId="0" fontId="5" fillId="8" borderId="27" xfId="0" applyFont="1" applyFill="1" applyBorder="1" applyAlignment="1" applyProtection="1">
      <alignment horizontal="center" vertical="center" wrapText="1"/>
      <protection locked="0"/>
    </xf>
    <xf numFmtId="0" fontId="5" fillId="8" borderId="3" xfId="0" applyFont="1" applyFill="1" applyBorder="1" applyAlignment="1" applyProtection="1">
      <alignment horizontal="center" vertical="center" wrapText="1"/>
      <protection locked="0"/>
    </xf>
    <xf numFmtId="0" fontId="0" fillId="9" borderId="8" xfId="0" applyFill="1" applyBorder="1" applyAlignment="1">
      <alignment horizontal="center" vertical="center" wrapText="1"/>
    </xf>
    <xf numFmtId="0" fontId="0" fillId="9" borderId="4" xfId="0" applyFill="1" applyBorder="1" applyAlignment="1" applyProtection="1">
      <alignment horizontal="center" vertical="center"/>
      <protection locked="0"/>
    </xf>
    <xf numFmtId="0" fontId="5" fillId="8" borderId="15" xfId="0" applyFont="1" applyFill="1" applyBorder="1" applyAlignment="1" applyProtection="1">
      <alignment horizontal="center" vertical="center" wrapText="1"/>
      <protection locked="0"/>
    </xf>
    <xf numFmtId="0" fontId="5" fillId="8" borderId="44" xfId="0" applyFont="1" applyFill="1" applyBorder="1" applyAlignment="1">
      <alignment horizontal="center" vertical="center" wrapText="1"/>
    </xf>
    <xf numFmtId="0" fontId="5" fillId="8" borderId="15" xfId="0" applyFont="1" applyFill="1" applyBorder="1" applyAlignment="1">
      <alignment horizontal="center" vertical="center" wrapText="1"/>
    </xf>
    <xf numFmtId="0" fontId="7" fillId="8" borderId="27" xfId="0" applyFont="1" applyFill="1" applyBorder="1" applyAlignment="1">
      <alignment horizontal="center" vertical="center" wrapText="1"/>
    </xf>
    <xf numFmtId="0" fontId="1" fillId="8" borderId="5" xfId="0" applyFont="1" applyFill="1" applyBorder="1" applyAlignment="1">
      <alignment horizontal="center" vertical="center" wrapText="1"/>
    </xf>
    <xf numFmtId="0" fontId="0" fillId="7" borderId="10" xfId="0" applyFill="1" applyBorder="1" applyAlignment="1">
      <alignment horizontal="center" vertical="center"/>
    </xf>
    <xf numFmtId="0" fontId="0" fillId="7" borderId="17" xfId="0" applyFill="1" applyBorder="1" applyAlignment="1">
      <alignment horizontal="center" vertical="center"/>
    </xf>
    <xf numFmtId="0" fontId="0" fillId="7" borderId="24" xfId="0" applyFill="1" applyBorder="1" applyAlignment="1">
      <alignment horizontal="center" vertical="center"/>
    </xf>
    <xf numFmtId="0" fontId="0" fillId="7" borderId="42" xfId="0" applyFill="1" applyBorder="1" applyAlignment="1">
      <alignment horizontal="center" vertical="center"/>
    </xf>
    <xf numFmtId="0" fontId="0" fillId="7" borderId="45" xfId="0" applyFill="1" applyBorder="1" applyAlignment="1">
      <alignment horizontal="center" vertical="center"/>
    </xf>
    <xf numFmtId="0" fontId="0" fillId="7" borderId="43" xfId="0" applyFill="1" applyBorder="1" applyAlignment="1">
      <alignment horizontal="center" vertical="center"/>
    </xf>
    <xf numFmtId="0" fontId="0" fillId="7" borderId="59" xfId="0" applyFill="1" applyBorder="1" applyAlignment="1">
      <alignment horizontal="center" vertical="center"/>
    </xf>
    <xf numFmtId="0" fontId="0" fillId="7" borderId="61" xfId="0" applyFill="1" applyBorder="1" applyAlignment="1">
      <alignment horizontal="center" vertical="center"/>
    </xf>
    <xf numFmtId="0" fontId="0" fillId="0" borderId="52" xfId="0" applyBorder="1" applyAlignment="1">
      <alignment horizontal="center" vertical="center"/>
    </xf>
    <xf numFmtId="0" fontId="0" fillId="0" borderId="51" xfId="0" applyBorder="1" applyAlignment="1">
      <alignment horizontal="center" vertical="center"/>
    </xf>
    <xf numFmtId="0" fontId="0" fillId="7" borderId="14" xfId="0" applyFill="1" applyBorder="1" applyAlignment="1">
      <alignment horizontal="center" vertical="center"/>
    </xf>
    <xf numFmtId="0" fontId="13" fillId="7" borderId="62" xfId="0" applyFont="1" applyFill="1" applyBorder="1" applyAlignment="1">
      <alignment horizontal="center" vertical="center" wrapText="1"/>
    </xf>
    <xf numFmtId="0" fontId="7" fillId="7" borderId="17" xfId="0" applyFont="1" applyFill="1" applyBorder="1" applyAlignment="1">
      <alignment horizontal="center" vertical="center" wrapText="1"/>
    </xf>
    <xf numFmtId="0" fontId="0" fillId="7" borderId="36" xfId="0" applyFill="1" applyBorder="1" applyAlignment="1">
      <alignment wrapText="1"/>
    </xf>
    <xf numFmtId="0" fontId="2" fillId="7" borderId="62" xfId="0" applyFont="1" applyFill="1" applyBorder="1" applyAlignment="1">
      <alignment horizontal="center" vertical="center" wrapText="1"/>
    </xf>
    <xf numFmtId="0" fontId="10" fillId="7" borderId="62" xfId="0" applyFont="1" applyFill="1" applyBorder="1" applyAlignment="1">
      <alignment horizontal="center" vertical="center"/>
    </xf>
    <xf numFmtId="0" fontId="12" fillId="7" borderId="62" xfId="0" applyFont="1" applyFill="1" applyBorder="1" applyAlignment="1">
      <alignment horizontal="center" vertical="center" wrapText="1"/>
    </xf>
    <xf numFmtId="0" fontId="12" fillId="7" borderId="62" xfId="0" applyFont="1" applyFill="1" applyBorder="1" applyAlignment="1">
      <alignment horizontal="center" vertical="center"/>
    </xf>
    <xf numFmtId="0" fontId="25" fillId="7" borderId="62" xfId="0" applyFont="1" applyFill="1" applyBorder="1"/>
    <xf numFmtId="0" fontId="25" fillId="0" borderId="62" xfId="0" applyFont="1" applyBorder="1"/>
    <xf numFmtId="0" fontId="15" fillId="7" borderId="17" xfId="1" applyFont="1" applyFill="1" applyBorder="1" applyAlignment="1">
      <alignment vertical="center" wrapText="1"/>
    </xf>
    <xf numFmtId="0" fontId="15" fillId="7" borderId="17" xfId="2" applyFont="1" applyFill="1" applyBorder="1" applyAlignment="1">
      <alignment vertical="center" wrapText="1"/>
    </xf>
    <xf numFmtId="0" fontId="26" fillId="7" borderId="62" xfId="0" applyFont="1" applyFill="1" applyBorder="1" applyAlignment="1">
      <alignment horizontal="center" vertical="center"/>
    </xf>
    <xf numFmtId="0" fontId="15" fillId="7" borderId="17" xfId="2" applyFont="1" applyFill="1" applyBorder="1" applyAlignment="1">
      <alignment horizontal="center" vertical="center" wrapText="1"/>
    </xf>
    <xf numFmtId="0" fontId="0" fillId="7" borderId="36" xfId="0" applyFill="1" applyBorder="1" applyAlignment="1">
      <alignment vertical="center" wrapText="1"/>
    </xf>
    <xf numFmtId="0" fontId="0" fillId="7" borderId="36" xfId="0" applyFill="1" applyBorder="1" applyAlignment="1">
      <alignment horizontal="left" vertical="center" wrapText="1"/>
    </xf>
    <xf numFmtId="0" fontId="27" fillId="7" borderId="62" xfId="0" applyFont="1" applyFill="1" applyBorder="1" applyAlignment="1">
      <alignment horizontal="center" vertical="center" wrapText="1"/>
    </xf>
    <xf numFmtId="0" fontId="28" fillId="7" borderId="62" xfId="0" applyFont="1" applyFill="1" applyBorder="1" applyAlignment="1">
      <alignment horizontal="center" vertical="center"/>
    </xf>
    <xf numFmtId="0" fontId="29" fillId="7" borderId="62" xfId="0" applyFont="1" applyFill="1" applyBorder="1" applyAlignment="1">
      <alignment horizontal="center" vertical="center" wrapText="1"/>
    </xf>
    <xf numFmtId="0" fontId="29" fillId="7" borderId="62" xfId="0" applyFont="1" applyFill="1" applyBorder="1" applyAlignment="1">
      <alignment horizontal="center" vertical="center"/>
    </xf>
    <xf numFmtId="0" fontId="25" fillId="18" borderId="62" xfId="0" applyFont="1" applyFill="1" applyBorder="1"/>
    <xf numFmtId="0" fontId="30" fillId="18" borderId="62" xfId="0" applyFont="1" applyFill="1" applyBorder="1" applyAlignment="1">
      <alignment horizontal="center" vertical="center"/>
    </xf>
    <xf numFmtId="0" fontId="10" fillId="7" borderId="62" xfId="0" applyFont="1" applyFill="1" applyBorder="1"/>
    <xf numFmtId="0" fontId="0" fillId="7" borderId="0" xfId="0" applyFill="1"/>
    <xf numFmtId="0" fontId="31" fillId="0" borderId="0" xfId="0" applyFont="1"/>
    <xf numFmtId="0" fontId="0" fillId="0" borderId="66" xfId="0" applyBorder="1"/>
    <xf numFmtId="0" fontId="13" fillId="7" borderId="66" xfId="0" applyFont="1" applyFill="1" applyBorder="1" applyAlignment="1">
      <alignment horizontal="center" vertical="center" wrapText="1"/>
    </xf>
    <xf numFmtId="0" fontId="13" fillId="7" borderId="66" xfId="0" applyFont="1" applyFill="1" applyBorder="1" applyAlignment="1">
      <alignment horizontal="center" vertical="center"/>
    </xf>
    <xf numFmtId="0" fontId="13" fillId="13" borderId="66" xfId="0" applyFont="1" applyFill="1" applyBorder="1" applyAlignment="1">
      <alignment horizontal="center" vertical="center"/>
    </xf>
    <xf numFmtId="0" fontId="14" fillId="13" borderId="66" xfId="0" applyFont="1" applyFill="1" applyBorder="1" applyAlignment="1">
      <alignment horizontal="center" vertical="center"/>
    </xf>
    <xf numFmtId="0" fontId="13" fillId="4" borderId="66" xfId="0" applyFont="1" applyFill="1" applyBorder="1" applyAlignment="1">
      <alignment horizontal="center" vertical="center" wrapText="1"/>
    </xf>
    <xf numFmtId="0" fontId="13" fillId="4" borderId="66" xfId="0" applyFont="1" applyFill="1" applyBorder="1" applyAlignment="1">
      <alignment horizontal="center" vertical="center"/>
    </xf>
    <xf numFmtId="0" fontId="7" fillId="13" borderId="66" xfId="0" applyFont="1" applyFill="1" applyBorder="1" applyAlignment="1">
      <alignment horizontal="center" vertical="center"/>
    </xf>
    <xf numFmtId="0" fontId="1" fillId="13" borderId="66" xfId="0" applyFont="1" applyFill="1" applyBorder="1" applyAlignment="1">
      <alignment horizontal="center" vertical="center"/>
    </xf>
    <xf numFmtId="0" fontId="14" fillId="4" borderId="66" xfId="0" applyFont="1" applyFill="1" applyBorder="1" applyAlignment="1">
      <alignment horizontal="center" vertical="center"/>
    </xf>
    <xf numFmtId="0" fontId="16" fillId="14" borderId="66" xfId="0" applyFont="1" applyFill="1" applyBorder="1" applyAlignment="1">
      <alignment horizontal="center" vertical="center" wrapText="1"/>
    </xf>
    <xf numFmtId="0" fontId="16" fillId="14" borderId="66" xfId="0" applyFont="1" applyFill="1" applyBorder="1" applyAlignment="1">
      <alignment horizontal="center" vertical="center"/>
    </xf>
    <xf numFmtId="0" fontId="17" fillId="7" borderId="66" xfId="0" applyFont="1" applyFill="1" applyBorder="1" applyAlignment="1">
      <alignment horizontal="center" vertical="center"/>
    </xf>
    <xf numFmtId="0" fontId="17" fillId="13" borderId="66" xfId="0" applyFont="1" applyFill="1" applyBorder="1" applyAlignment="1">
      <alignment horizontal="center" vertical="center"/>
    </xf>
    <xf numFmtId="0" fontId="18" fillId="7" borderId="66" xfId="0" applyFont="1" applyFill="1" applyBorder="1" applyAlignment="1">
      <alignment horizontal="center" vertical="center" wrapText="1"/>
    </xf>
    <xf numFmtId="0" fontId="19" fillId="13" borderId="66" xfId="0" applyFont="1" applyFill="1" applyBorder="1" applyAlignment="1">
      <alignment horizontal="center" vertical="center"/>
    </xf>
    <xf numFmtId="0" fontId="17" fillId="7" borderId="66" xfId="0" applyFont="1" applyFill="1" applyBorder="1" applyAlignment="1">
      <alignment horizontal="center" vertical="center" wrapText="1"/>
    </xf>
    <xf numFmtId="0" fontId="17" fillId="4" borderId="66" xfId="0" applyFont="1" applyFill="1" applyBorder="1" applyAlignment="1">
      <alignment horizontal="center" vertical="center" wrapText="1"/>
    </xf>
    <xf numFmtId="0" fontId="17" fillId="4" borderId="66" xfId="0" applyFont="1" applyFill="1" applyBorder="1" applyAlignment="1">
      <alignment horizontal="center" vertical="center"/>
    </xf>
    <xf numFmtId="0" fontId="22" fillId="14" borderId="66" xfId="0" applyFont="1" applyFill="1" applyBorder="1" applyAlignment="1">
      <alignment horizontal="center" vertical="center" wrapText="1"/>
    </xf>
    <xf numFmtId="0" fontId="22" fillId="14" borderId="66" xfId="0" applyFont="1" applyFill="1" applyBorder="1" applyAlignment="1">
      <alignment horizontal="center" vertical="center"/>
    </xf>
    <xf numFmtId="0" fontId="17" fillId="13" borderId="66" xfId="0" applyFont="1" applyFill="1" applyBorder="1" applyAlignment="1">
      <alignment horizontal="center" vertical="center" wrapText="1"/>
    </xf>
    <xf numFmtId="0" fontId="20" fillId="15" borderId="66" xfId="0" applyFont="1" applyFill="1" applyBorder="1" applyAlignment="1">
      <alignment wrapText="1"/>
    </xf>
    <xf numFmtId="0" fontId="21" fillId="13" borderId="66" xfId="0" applyFont="1" applyFill="1" applyBorder="1" applyAlignment="1">
      <alignment horizontal="center" vertical="center"/>
    </xf>
    <xf numFmtId="0" fontId="21" fillId="4" borderId="66" xfId="0" applyFont="1" applyFill="1" applyBorder="1" applyAlignment="1">
      <alignment horizontal="center" vertical="center"/>
    </xf>
    <xf numFmtId="0" fontId="17" fillId="16" borderId="66" xfId="0" applyFont="1" applyFill="1" applyBorder="1" applyAlignment="1">
      <alignment horizontal="center" vertical="center" wrapText="1"/>
    </xf>
    <xf numFmtId="0" fontId="23" fillId="14" borderId="66" xfId="0" applyFont="1" applyFill="1" applyBorder="1" applyAlignment="1">
      <alignment horizontal="center" vertical="center"/>
    </xf>
    <xf numFmtId="0" fontId="21" fillId="7" borderId="66" xfId="0" applyFont="1" applyFill="1" applyBorder="1" applyAlignment="1">
      <alignment horizontal="center" vertical="center"/>
    </xf>
    <xf numFmtId="0" fontId="0" fillId="17" borderId="66" xfId="0" applyFill="1" applyBorder="1"/>
    <xf numFmtId="0" fontId="0" fillId="0" borderId="69" xfId="0" applyBorder="1"/>
    <xf numFmtId="0" fontId="0" fillId="0" borderId="71" xfId="0" applyBorder="1"/>
    <xf numFmtId="0" fontId="13" fillId="13" borderId="70" xfId="0" applyFont="1" applyFill="1" applyBorder="1" applyAlignment="1">
      <alignment horizontal="center" vertical="center" wrapText="1"/>
    </xf>
    <xf numFmtId="0" fontId="13" fillId="7" borderId="70" xfId="0" applyFont="1" applyFill="1" applyBorder="1" applyAlignment="1">
      <alignment horizontal="center" vertical="center" wrapText="1"/>
    </xf>
    <xf numFmtId="0" fontId="13" fillId="0" borderId="70" xfId="0" applyFont="1" applyBorder="1" applyAlignment="1">
      <alignment horizontal="center" vertical="center" wrapText="1"/>
    </xf>
    <xf numFmtId="0" fontId="17" fillId="0" borderId="70" xfId="0" applyFont="1" applyBorder="1" applyAlignment="1">
      <alignment horizontal="center" vertical="center" wrapText="1"/>
    </xf>
    <xf numFmtId="0" fontId="17" fillId="7" borderId="70" xfId="0" applyFont="1" applyFill="1" applyBorder="1" applyAlignment="1">
      <alignment horizontal="center" vertical="center" wrapText="1"/>
    </xf>
    <xf numFmtId="0" fontId="22" fillId="14" borderId="70" xfId="0" applyFont="1" applyFill="1" applyBorder="1" applyAlignment="1">
      <alignment horizontal="center" vertical="center" wrapText="1"/>
    </xf>
    <xf numFmtId="0" fontId="31" fillId="0" borderId="71" xfId="0" applyFont="1" applyBorder="1"/>
    <xf numFmtId="0" fontId="20" fillId="15" borderId="70" xfId="0" applyFont="1" applyFill="1" applyBorder="1" applyAlignment="1">
      <alignment wrapText="1"/>
    </xf>
    <xf numFmtId="0" fontId="17" fillId="4" borderId="70" xfId="0" applyFont="1" applyFill="1" applyBorder="1" applyAlignment="1">
      <alignment horizontal="center" vertical="center" wrapText="1"/>
    </xf>
    <xf numFmtId="0" fontId="22" fillId="7" borderId="70" xfId="0" applyFont="1" applyFill="1" applyBorder="1" applyAlignment="1">
      <alignment horizontal="center" vertical="center" wrapText="1"/>
    </xf>
    <xf numFmtId="0" fontId="0" fillId="7" borderId="71" xfId="0" applyFill="1" applyBorder="1"/>
    <xf numFmtId="0" fontId="0" fillId="0" borderId="70" xfId="0" applyBorder="1"/>
    <xf numFmtId="0" fontId="21" fillId="4" borderId="66" xfId="0" applyFont="1" applyFill="1" applyBorder="1" applyAlignment="1">
      <alignment horizontal="center" vertical="center" wrapText="1"/>
    </xf>
    <xf numFmtId="0" fontId="21" fillId="13" borderId="66" xfId="0" applyFont="1" applyFill="1" applyBorder="1" applyAlignment="1">
      <alignment horizontal="center" vertical="center" wrapText="1"/>
    </xf>
    <xf numFmtId="0" fontId="2" fillId="7" borderId="66" xfId="0" applyFont="1" applyFill="1" applyBorder="1" applyAlignment="1">
      <alignment horizontal="center" vertical="center"/>
    </xf>
    <xf numFmtId="0" fontId="0" fillId="14" borderId="72" xfId="0" applyFill="1" applyBorder="1"/>
    <xf numFmtId="0" fontId="17" fillId="14" borderId="66" xfId="0" applyFont="1" applyFill="1" applyBorder="1" applyAlignment="1">
      <alignment horizontal="center" vertical="center" wrapText="1"/>
    </xf>
    <xf numFmtId="0" fontId="0" fillId="14" borderId="73" xfId="0" applyFill="1" applyBorder="1"/>
    <xf numFmtId="0" fontId="0" fillId="14" borderId="74" xfId="0" applyFill="1" applyBorder="1"/>
    <xf numFmtId="0" fontId="2" fillId="13" borderId="66" xfId="0" applyFont="1" applyFill="1" applyBorder="1" applyAlignment="1">
      <alignment horizontal="center" vertical="center"/>
    </xf>
    <xf numFmtId="0" fontId="0" fillId="13" borderId="66" xfId="0" applyFill="1" applyBorder="1" applyAlignment="1">
      <alignment horizontal="center" vertical="center"/>
    </xf>
    <xf numFmtId="0" fontId="5" fillId="5" borderId="9" xfId="0" applyFont="1" applyFill="1" applyBorder="1" applyAlignment="1">
      <alignment horizontal="center" vertical="center"/>
    </xf>
    <xf numFmtId="0" fontId="0" fillId="0" borderId="9" xfId="0" applyBorder="1" applyAlignment="1">
      <alignment horizontal="center" vertical="center"/>
    </xf>
    <xf numFmtId="0" fontId="0" fillId="0" borderId="16" xfId="0" applyBorder="1" applyAlignment="1">
      <alignment horizontal="center" vertical="center"/>
    </xf>
    <xf numFmtId="0" fontId="0" fillId="0" borderId="23" xfId="0" applyBorder="1" applyAlignment="1">
      <alignment horizontal="center" vertical="center"/>
    </xf>
    <xf numFmtId="0" fontId="5" fillId="5" borderId="23" xfId="0" applyFont="1" applyFill="1" applyBorder="1" applyAlignment="1">
      <alignment horizontal="center" vertical="center"/>
    </xf>
    <xf numFmtId="0" fontId="0" fillId="0" borderId="32" xfId="0" applyBorder="1" applyAlignment="1">
      <alignment horizontal="center" vertical="center"/>
    </xf>
    <xf numFmtId="0" fontId="0" fillId="0" borderId="36" xfId="0" applyBorder="1" applyAlignment="1">
      <alignment horizontal="center" vertical="center"/>
    </xf>
    <xf numFmtId="0" fontId="0" fillId="0" borderId="40" xfId="0" applyBorder="1" applyAlignment="1">
      <alignment horizontal="center" vertical="center"/>
    </xf>
    <xf numFmtId="0" fontId="0" fillId="0" borderId="42" xfId="0" applyBorder="1" applyAlignment="1">
      <alignment horizontal="center" vertical="center"/>
    </xf>
    <xf numFmtId="0" fontId="0" fillId="0" borderId="43" xfId="0" applyBorder="1" applyAlignment="1">
      <alignment horizontal="center" vertical="center"/>
    </xf>
    <xf numFmtId="0" fontId="0" fillId="0" borderId="45" xfId="0" applyBorder="1" applyAlignment="1">
      <alignment horizontal="center" vertical="center"/>
    </xf>
    <xf numFmtId="0" fontId="0" fillId="0" borderId="48" xfId="0" applyBorder="1" applyAlignment="1">
      <alignment horizontal="center" vertical="center"/>
    </xf>
    <xf numFmtId="0" fontId="0" fillId="0" borderId="54" xfId="0" applyBorder="1" applyAlignment="1">
      <alignment horizontal="center" vertical="center"/>
    </xf>
    <xf numFmtId="0" fontId="0" fillId="0" borderId="58" xfId="0" applyBorder="1" applyAlignment="1">
      <alignment horizontal="center" vertical="center"/>
    </xf>
    <xf numFmtId="0" fontId="0" fillId="0" borderId="60" xfId="0" applyBorder="1" applyAlignment="1">
      <alignment horizontal="center" vertical="center"/>
    </xf>
    <xf numFmtId="0" fontId="5" fillId="0" borderId="57" xfId="0" applyFont="1" applyBorder="1" applyAlignment="1">
      <alignment horizontal="center" vertical="center"/>
    </xf>
    <xf numFmtId="0" fontId="5" fillId="0" borderId="29" xfId="0" applyFont="1" applyBorder="1" applyAlignment="1">
      <alignment horizontal="center" vertical="center"/>
    </xf>
    <xf numFmtId="0" fontId="5" fillId="0" borderId="11" xfId="0" applyFont="1" applyBorder="1" applyAlignment="1">
      <alignment horizontal="center" vertical="center"/>
    </xf>
    <xf numFmtId="0" fontId="5" fillId="0" borderId="15" xfId="0" applyFont="1" applyBorder="1" applyAlignment="1">
      <alignment horizontal="center" vertical="center"/>
    </xf>
    <xf numFmtId="0" fontId="5" fillId="0" borderId="16" xfId="0" applyFont="1" applyBorder="1" applyAlignment="1">
      <alignment horizontal="center" vertical="center"/>
    </xf>
    <xf numFmtId="0" fontId="5" fillId="7" borderId="17" xfId="0" applyFont="1" applyFill="1" applyBorder="1" applyAlignment="1">
      <alignment horizontal="center" vertical="center"/>
    </xf>
    <xf numFmtId="0" fontId="5" fillId="0" borderId="31" xfId="0" applyFont="1" applyBorder="1" applyAlignment="1">
      <alignment horizontal="center" vertical="center"/>
    </xf>
    <xf numFmtId="0" fontId="5" fillId="0" borderId="35" xfId="0" applyFont="1" applyBorder="1" applyAlignment="1">
      <alignment horizontal="center" vertical="center"/>
    </xf>
    <xf numFmtId="0" fontId="0" fillId="0" borderId="57" xfId="0" applyBorder="1" applyAlignment="1">
      <alignment horizontal="center" vertical="center"/>
    </xf>
    <xf numFmtId="0" fontId="0" fillId="0" borderId="64" xfId="0" applyBorder="1" applyAlignment="1">
      <alignment horizontal="center" vertical="center"/>
    </xf>
    <xf numFmtId="0" fontId="0" fillId="0" borderId="75" xfId="0" applyBorder="1" applyAlignment="1">
      <alignment horizontal="center" vertical="center"/>
    </xf>
    <xf numFmtId="0" fontId="5" fillId="0" borderId="3" xfId="0" applyFont="1" applyBorder="1" applyAlignment="1">
      <alignment horizontal="center" vertical="center"/>
    </xf>
    <xf numFmtId="0" fontId="5" fillId="7" borderId="29" xfId="0" applyFont="1" applyFill="1" applyBorder="1" applyAlignment="1">
      <alignment horizontal="center" vertical="center"/>
    </xf>
    <xf numFmtId="0" fontId="1" fillId="0" borderId="22" xfId="0" applyFont="1" applyBorder="1" applyAlignment="1">
      <alignment horizontal="center" vertical="center"/>
    </xf>
    <xf numFmtId="0" fontId="1" fillId="0" borderId="15" xfId="0" applyFont="1" applyBorder="1" applyAlignment="1">
      <alignment horizontal="center" vertical="center"/>
    </xf>
    <xf numFmtId="0" fontId="1" fillId="0" borderId="8" xfId="0" applyFont="1" applyBorder="1" applyAlignment="1">
      <alignment horizontal="center" vertical="center"/>
    </xf>
    <xf numFmtId="0" fontId="1" fillId="0" borderId="58" xfId="0" applyFont="1" applyBorder="1" applyAlignment="1">
      <alignment horizontal="center" vertical="center"/>
    </xf>
    <xf numFmtId="0" fontId="1" fillId="7" borderId="43" xfId="0" applyFont="1" applyFill="1" applyBorder="1" applyAlignment="1">
      <alignment horizontal="center" vertical="center"/>
    </xf>
    <xf numFmtId="0" fontId="5" fillId="0" borderId="22" xfId="0" applyFont="1" applyBorder="1" applyAlignment="1">
      <alignment horizontal="center" vertical="center"/>
    </xf>
    <xf numFmtId="0" fontId="5" fillId="0" borderId="43" xfId="0" applyFont="1" applyBorder="1" applyAlignment="1">
      <alignment horizontal="center" vertical="center"/>
    </xf>
    <xf numFmtId="0" fontId="5" fillId="7" borderId="27" xfId="0" applyFont="1" applyFill="1" applyBorder="1" applyAlignment="1">
      <alignment horizontal="center" vertical="center"/>
    </xf>
    <xf numFmtId="0" fontId="1" fillId="7" borderId="8" xfId="0" applyFont="1" applyFill="1" applyBorder="1" applyAlignment="1">
      <alignment horizontal="center" vertical="center"/>
    </xf>
    <xf numFmtId="0" fontId="1" fillId="7" borderId="42" xfId="0" applyFont="1" applyFill="1" applyBorder="1" applyAlignment="1">
      <alignment horizontal="center" vertical="center"/>
    </xf>
    <xf numFmtId="0" fontId="1" fillId="7" borderId="22" xfId="0" applyFont="1" applyFill="1" applyBorder="1" applyAlignment="1">
      <alignment horizontal="center" vertical="center"/>
    </xf>
    <xf numFmtId="0" fontId="35" fillId="12" borderId="89" xfId="0" applyFont="1" applyFill="1" applyBorder="1" applyAlignment="1">
      <alignment wrapText="1"/>
    </xf>
    <xf numFmtId="0" fontId="36" fillId="0" borderId="41" xfId="0" applyFont="1" applyBorder="1" applyAlignment="1">
      <alignment wrapText="1"/>
    </xf>
    <xf numFmtId="0" fontId="36" fillId="21" borderId="58" xfId="0" applyFont="1" applyFill="1" applyBorder="1" applyAlignment="1">
      <alignment wrapText="1"/>
    </xf>
    <xf numFmtId="0" fontId="18" fillId="21" borderId="58" xfId="0" applyFont="1" applyFill="1" applyBorder="1" applyAlignment="1">
      <alignment wrapText="1"/>
    </xf>
    <xf numFmtId="0" fontId="18" fillId="21" borderId="16" xfId="0" applyFont="1" applyFill="1" applyBorder="1" applyAlignment="1">
      <alignment wrapText="1"/>
    </xf>
    <xf numFmtId="0" fontId="18" fillId="21" borderId="90" xfId="0" applyFont="1" applyFill="1" applyBorder="1" applyAlignment="1">
      <alignment wrapText="1"/>
    </xf>
    <xf numFmtId="0" fontId="37" fillId="21" borderId="90" xfId="0" applyFont="1" applyFill="1" applyBorder="1" applyAlignment="1">
      <alignment wrapText="1"/>
    </xf>
    <xf numFmtId="0" fontId="36" fillId="0" borderId="90" xfId="0" applyFont="1" applyBorder="1" applyAlignment="1">
      <alignment wrapText="1"/>
    </xf>
    <xf numFmtId="0" fontId="38" fillId="0" borderId="90" xfId="0" applyFont="1" applyBorder="1" applyAlignment="1">
      <alignment wrapText="1"/>
    </xf>
    <xf numFmtId="0" fontId="36" fillId="0" borderId="0" xfId="0" applyFont="1"/>
    <xf numFmtId="0" fontId="18" fillId="20" borderId="0" xfId="0" applyFont="1" applyFill="1" applyAlignment="1">
      <alignment horizontal="center" vertical="center" wrapText="1"/>
    </xf>
    <xf numFmtId="0" fontId="34" fillId="12" borderId="35" xfId="0" applyFont="1" applyFill="1" applyBorder="1" applyAlignment="1">
      <alignment wrapText="1"/>
    </xf>
    <xf numFmtId="0" fontId="34" fillId="12" borderId="30" xfId="0" applyFont="1" applyFill="1" applyBorder="1" applyAlignment="1">
      <alignment wrapText="1"/>
    </xf>
    <xf numFmtId="0" fontId="40" fillId="19" borderId="29" xfId="0" applyFont="1" applyFill="1" applyBorder="1" applyAlignment="1">
      <alignment wrapText="1"/>
    </xf>
    <xf numFmtId="0" fontId="34" fillId="12" borderId="95" xfId="0" applyFont="1" applyFill="1" applyBorder="1" applyAlignment="1">
      <alignment wrapText="1"/>
    </xf>
    <xf numFmtId="0" fontId="36" fillId="0" borderId="8" xfId="0" applyFont="1" applyBorder="1" applyAlignment="1">
      <alignment wrapText="1"/>
    </xf>
    <xf numFmtId="0" fontId="36" fillId="21" borderId="42" xfId="0" applyFont="1" applyFill="1" applyBorder="1" applyAlignment="1">
      <alignment wrapText="1"/>
    </xf>
    <xf numFmtId="0" fontId="18" fillId="21" borderId="9" xfId="0" applyFont="1" applyFill="1" applyBorder="1" applyAlignment="1">
      <alignment wrapText="1"/>
    </xf>
    <xf numFmtId="0" fontId="18" fillId="21" borderId="9" xfId="0" applyFont="1" applyFill="1" applyBorder="1"/>
    <xf numFmtId="0" fontId="36" fillId="0" borderId="42" xfId="0" applyFont="1" applyBorder="1" applyAlignment="1">
      <alignment wrapText="1"/>
    </xf>
    <xf numFmtId="0" fontId="36" fillId="21" borderId="9" xfId="0" applyFont="1" applyFill="1" applyBorder="1" applyAlignment="1">
      <alignment wrapText="1"/>
    </xf>
    <xf numFmtId="0" fontId="42" fillId="21" borderId="9" xfId="0" applyFont="1" applyFill="1" applyBorder="1" applyAlignment="1">
      <alignment wrapText="1"/>
    </xf>
    <xf numFmtId="0" fontId="38" fillId="21" borderId="42" xfId="0" applyFont="1" applyFill="1" applyBorder="1" applyAlignment="1">
      <alignment wrapText="1"/>
    </xf>
    <xf numFmtId="0" fontId="18" fillId="21" borderId="9" xfId="0" quotePrefix="1" applyFont="1" applyFill="1" applyBorder="1" applyAlignment="1">
      <alignment wrapText="1"/>
    </xf>
    <xf numFmtId="0" fontId="36" fillId="0" borderId="29" xfId="0" applyFont="1" applyBorder="1" applyAlignment="1">
      <alignment wrapText="1"/>
    </xf>
    <xf numFmtId="0" fontId="36" fillId="21" borderId="99" xfId="0" applyFont="1" applyFill="1" applyBorder="1" applyAlignment="1">
      <alignment wrapText="1"/>
    </xf>
    <xf numFmtId="0" fontId="18" fillId="21" borderId="97" xfId="0" applyFont="1" applyFill="1" applyBorder="1" applyAlignment="1">
      <alignment wrapText="1"/>
    </xf>
    <xf numFmtId="0" fontId="18" fillId="21" borderId="97" xfId="0" applyFont="1" applyFill="1" applyBorder="1"/>
    <xf numFmtId="0" fontId="18" fillId="21" borderId="97" xfId="0" quotePrefix="1" applyFont="1" applyFill="1" applyBorder="1" applyAlignment="1">
      <alignment wrapText="1"/>
    </xf>
    <xf numFmtId="0" fontId="36" fillId="0" borderId="99" xfId="0" applyFont="1" applyBorder="1" applyAlignment="1">
      <alignment wrapText="1"/>
    </xf>
    <xf numFmtId="0" fontId="36" fillId="21" borderId="97" xfId="0" applyFont="1" applyFill="1" applyBorder="1" applyAlignment="1">
      <alignment wrapText="1"/>
    </xf>
    <xf numFmtId="0" fontId="35" fillId="20" borderId="3" xfId="0" applyFont="1" applyFill="1" applyBorder="1" applyAlignment="1">
      <alignment horizontal="center" vertical="center" wrapText="1"/>
    </xf>
    <xf numFmtId="0" fontId="41" fillId="20" borderId="64" xfId="0" applyFont="1" applyFill="1" applyBorder="1" applyAlignment="1">
      <alignment horizontal="center" vertical="center" wrapText="1"/>
    </xf>
    <xf numFmtId="0" fontId="41" fillId="20" borderId="96" xfId="0" applyFont="1" applyFill="1" applyBorder="1" applyAlignment="1">
      <alignment horizontal="center" vertical="center" wrapText="1"/>
    </xf>
    <xf numFmtId="0" fontId="41" fillId="20" borderId="97" xfId="0" applyFont="1" applyFill="1" applyBorder="1" applyAlignment="1">
      <alignment horizontal="center" vertical="center" wrapText="1"/>
    </xf>
    <xf numFmtId="0" fontId="41" fillId="20" borderId="35" xfId="0" applyFont="1" applyFill="1" applyBorder="1" applyAlignment="1">
      <alignment horizontal="center" vertical="center" wrapText="1"/>
    </xf>
    <xf numFmtId="0" fontId="41" fillId="20" borderId="53" xfId="0" applyFont="1" applyFill="1" applyBorder="1" applyAlignment="1">
      <alignment horizontal="center" vertical="center" wrapText="1"/>
    </xf>
    <xf numFmtId="0" fontId="20" fillId="20" borderId="53" xfId="0" applyFont="1" applyFill="1" applyBorder="1" applyAlignment="1">
      <alignment horizontal="center" vertical="center" wrapText="1"/>
    </xf>
    <xf numFmtId="0" fontId="36" fillId="0" borderId="8" xfId="0" applyFont="1" applyBorder="1" applyAlignment="1">
      <alignment horizontal="center" vertical="center" wrapText="1"/>
    </xf>
    <xf numFmtId="0" fontId="18" fillId="21" borderId="58" xfId="0" applyFont="1" applyFill="1" applyBorder="1" applyAlignment="1">
      <alignment horizontal="center" vertical="center" wrapText="1"/>
    </xf>
    <xf numFmtId="0" fontId="18" fillId="21" borderId="9" xfId="0" applyFont="1" applyFill="1" applyBorder="1" applyAlignment="1">
      <alignment horizontal="center" vertical="center" wrapText="1"/>
    </xf>
    <xf numFmtId="0" fontId="18" fillId="21" borderId="9" xfId="0" applyFont="1" applyFill="1" applyBorder="1" applyAlignment="1">
      <alignment horizontal="center" vertical="center"/>
    </xf>
    <xf numFmtId="0" fontId="36" fillId="0" borderId="54" xfId="0" applyFont="1" applyBorder="1" applyAlignment="1">
      <alignment horizontal="center" vertical="center" wrapText="1"/>
    </xf>
    <xf numFmtId="0" fontId="36" fillId="0" borderId="58" xfId="0" applyFont="1" applyBorder="1" applyAlignment="1">
      <alignment horizontal="center" vertical="center" wrapText="1"/>
    </xf>
    <xf numFmtId="0" fontId="36" fillId="21" borderId="58" xfId="0" applyFont="1" applyFill="1" applyBorder="1" applyAlignment="1">
      <alignment horizontal="center" vertical="center" wrapText="1"/>
    </xf>
    <xf numFmtId="0" fontId="36" fillId="21" borderId="54" xfId="0" applyFont="1" applyFill="1" applyBorder="1" applyAlignment="1">
      <alignment horizontal="center" vertical="center" wrapText="1"/>
    </xf>
    <xf numFmtId="0" fontId="36" fillId="21" borderId="42" xfId="0" applyFont="1" applyFill="1" applyBorder="1" applyAlignment="1">
      <alignment horizontal="left" vertical="center" wrapText="1"/>
    </xf>
    <xf numFmtId="0" fontId="36" fillId="0" borderId="54" xfId="0" applyFont="1" applyBorder="1" applyAlignment="1">
      <alignment horizontal="left" vertical="center" wrapText="1"/>
    </xf>
    <xf numFmtId="0" fontId="41" fillId="12" borderId="99" xfId="0" applyFont="1" applyFill="1" applyBorder="1" applyAlignment="1">
      <alignment horizontal="left" vertical="center" wrapText="1"/>
    </xf>
    <xf numFmtId="0" fontId="36" fillId="0" borderId="42" xfId="0" applyFont="1" applyBorder="1" applyAlignment="1">
      <alignment horizontal="left" vertical="center" wrapText="1"/>
    </xf>
    <xf numFmtId="0" fontId="38" fillId="0" borderId="42" xfId="0" applyFont="1" applyBorder="1" applyAlignment="1">
      <alignment horizontal="left" vertical="center" wrapText="1"/>
    </xf>
    <xf numFmtId="0" fontId="38" fillId="0" borderId="99" xfId="0" applyFont="1" applyBorder="1" applyAlignment="1">
      <alignment horizontal="left" vertical="center" wrapText="1"/>
    </xf>
    <xf numFmtId="0" fontId="0" fillId="0" borderId="0" xfId="0" applyAlignment="1">
      <alignment horizontal="left" vertical="center"/>
    </xf>
    <xf numFmtId="0" fontId="36" fillId="21" borderId="58" xfId="0" applyFont="1" applyFill="1" applyBorder="1" applyAlignment="1">
      <alignment horizontal="left" vertical="center" wrapText="1"/>
    </xf>
    <xf numFmtId="0" fontId="41" fillId="12" borderId="97" xfId="0" applyFont="1" applyFill="1" applyBorder="1" applyAlignment="1">
      <alignment horizontal="left" vertical="center" wrapText="1"/>
    </xf>
    <xf numFmtId="0" fontId="36" fillId="21" borderId="9" xfId="0" applyFont="1" applyFill="1" applyBorder="1" applyAlignment="1">
      <alignment horizontal="left" vertical="center" wrapText="1"/>
    </xf>
    <xf numFmtId="0" fontId="43" fillId="21" borderId="9" xfId="0" applyFont="1" applyFill="1" applyBorder="1" applyAlignment="1">
      <alignment horizontal="left" vertical="center" wrapText="1"/>
    </xf>
    <xf numFmtId="0" fontId="38" fillId="0" borderId="9" xfId="0" applyFont="1" applyBorder="1" applyAlignment="1">
      <alignment horizontal="left" vertical="center" wrapText="1"/>
    </xf>
    <xf numFmtId="0" fontId="36" fillId="21" borderId="97" xfId="0" applyFont="1" applyFill="1" applyBorder="1" applyAlignment="1">
      <alignment horizontal="left" vertical="center" wrapText="1"/>
    </xf>
    <xf numFmtId="0" fontId="36" fillId="0" borderId="9" xfId="0" applyFont="1" applyBorder="1" applyAlignment="1">
      <alignment vertical="center" wrapText="1"/>
    </xf>
    <xf numFmtId="0" fontId="36" fillId="21" borderId="9" xfId="0" applyFont="1" applyFill="1" applyBorder="1" applyAlignment="1">
      <alignment vertical="center" wrapText="1"/>
    </xf>
    <xf numFmtId="0" fontId="36" fillId="0" borderId="58" xfId="0" applyFont="1" applyBorder="1" applyAlignment="1">
      <alignment horizontal="left" vertical="center" wrapText="1"/>
    </xf>
    <xf numFmtId="0" fontId="36" fillId="0" borderId="9" xfId="0" applyFont="1" applyBorder="1" applyAlignment="1">
      <alignment horizontal="left" vertical="center" wrapText="1"/>
    </xf>
    <xf numFmtId="0" fontId="38" fillId="0" borderId="97" xfId="0" applyFont="1" applyBorder="1" applyAlignment="1">
      <alignment horizontal="left" vertical="center" wrapText="1"/>
    </xf>
    <xf numFmtId="0" fontId="36" fillId="0" borderId="97" xfId="0" applyFont="1" applyBorder="1" applyAlignment="1">
      <alignment horizontal="left" vertical="center" wrapText="1"/>
    </xf>
    <xf numFmtId="0" fontId="18" fillId="21" borderId="9" xfId="0" applyFont="1" applyFill="1" applyBorder="1" applyAlignment="1">
      <alignment horizontal="left" vertical="center" wrapText="1"/>
    </xf>
    <xf numFmtId="0" fontId="36" fillId="21" borderId="54" xfId="0" applyFont="1" applyFill="1" applyBorder="1" applyAlignment="1">
      <alignment horizontal="left" vertical="center" wrapText="1"/>
    </xf>
    <xf numFmtId="0" fontId="38" fillId="21" borderId="42" xfId="0" applyFont="1" applyFill="1" applyBorder="1" applyAlignment="1">
      <alignment horizontal="left" vertical="center" wrapText="1"/>
    </xf>
    <xf numFmtId="0" fontId="36" fillId="21" borderId="99" xfId="0" applyFont="1" applyFill="1" applyBorder="1" applyAlignment="1">
      <alignment horizontal="left" vertical="center" wrapText="1"/>
    </xf>
    <xf numFmtId="0" fontId="38" fillId="21" borderId="54" xfId="0" applyFont="1" applyFill="1" applyBorder="1" applyAlignment="1">
      <alignment horizontal="left" vertical="center" wrapText="1"/>
    </xf>
    <xf numFmtId="0" fontId="38" fillId="0" borderId="54" xfId="0" applyFont="1" applyBorder="1" applyAlignment="1">
      <alignment horizontal="left" vertical="center" wrapText="1"/>
    </xf>
    <xf numFmtId="0" fontId="38" fillId="21" borderId="99" xfId="0" applyFont="1" applyFill="1" applyBorder="1" applyAlignment="1">
      <alignment horizontal="left" vertical="center" wrapText="1"/>
    </xf>
    <xf numFmtId="0" fontId="8" fillId="0" borderId="20" xfId="2" applyFill="1" applyBorder="1" applyAlignment="1">
      <alignment horizontal="left" vertical="center" wrapText="1"/>
    </xf>
    <xf numFmtId="0" fontId="41" fillId="12" borderId="98" xfId="0" applyFont="1" applyFill="1" applyBorder="1" applyAlignment="1">
      <alignment horizontal="left" vertical="center" wrapText="1"/>
    </xf>
    <xf numFmtId="0" fontId="36" fillId="0" borderId="20" xfId="0" applyFont="1" applyBorder="1" applyAlignment="1">
      <alignment horizontal="left" vertical="center" wrapText="1"/>
    </xf>
    <xf numFmtId="0" fontId="38" fillId="0" borderId="20" xfId="0" applyFont="1" applyBorder="1" applyAlignment="1">
      <alignment horizontal="left" vertical="center" wrapText="1"/>
    </xf>
    <xf numFmtId="0" fontId="41" fillId="12" borderId="97" xfId="0" applyFont="1" applyFill="1" applyBorder="1" applyAlignment="1">
      <alignment vertical="center" wrapText="1"/>
    </xf>
    <xf numFmtId="0" fontId="41" fillId="12" borderId="99" xfId="0" applyFont="1" applyFill="1" applyBorder="1" applyAlignment="1">
      <alignment vertical="center" wrapText="1"/>
    </xf>
    <xf numFmtId="0" fontId="24" fillId="4" borderId="66" xfId="0" applyFont="1" applyFill="1" applyBorder="1" applyAlignment="1">
      <alignment horizontal="center" vertical="center"/>
    </xf>
    <xf numFmtId="0" fontId="0" fillId="0" borderId="7" xfId="0" applyBorder="1" applyAlignment="1">
      <alignment horizontal="center" vertical="center"/>
    </xf>
    <xf numFmtId="0" fontId="0" fillId="0" borderId="14" xfId="0" applyBorder="1" applyAlignment="1">
      <alignment horizontal="center" vertical="center"/>
    </xf>
    <xf numFmtId="0" fontId="0" fillId="0" borderId="21" xfId="0" applyBorder="1" applyAlignment="1">
      <alignment horizontal="center" vertical="center"/>
    </xf>
    <xf numFmtId="0" fontId="5" fillId="0" borderId="25" xfId="0" applyFont="1" applyBorder="1" applyAlignment="1">
      <alignment horizontal="center" vertical="center" wrapText="1"/>
    </xf>
    <xf numFmtId="0" fontId="5" fillId="0" borderId="26" xfId="0" applyFont="1" applyBorder="1" applyAlignment="1">
      <alignment horizontal="center" vertical="center" wrapText="1"/>
    </xf>
    <xf numFmtId="0" fontId="5" fillId="0" borderId="1" xfId="0" applyFont="1" applyBorder="1" applyAlignment="1">
      <alignment horizontal="center" vertical="center" wrapText="1"/>
    </xf>
    <xf numFmtId="0" fontId="5" fillId="3" borderId="3" xfId="0" applyFont="1" applyFill="1" applyBorder="1" applyAlignment="1">
      <alignment horizontal="center" vertical="center"/>
    </xf>
    <xf numFmtId="0" fontId="5" fillId="3" borderId="18" xfId="0" applyFont="1" applyFill="1" applyBorder="1" applyAlignment="1">
      <alignment horizontal="center" vertical="center"/>
    </xf>
    <xf numFmtId="0" fontId="0" fillId="0" borderId="3" xfId="0" applyBorder="1" applyAlignment="1">
      <alignment horizontal="center" vertical="center"/>
    </xf>
    <xf numFmtId="0" fontId="0" fillId="0" borderId="18" xfId="0" applyBorder="1" applyAlignment="1">
      <alignment horizontal="center" vertical="center"/>
    </xf>
    <xf numFmtId="0" fontId="0" fillId="0" borderId="4" xfId="0" applyBorder="1" applyAlignment="1">
      <alignment horizontal="center" vertical="center"/>
    </xf>
    <xf numFmtId="0" fontId="0" fillId="0" borderId="19" xfId="0" applyBorder="1" applyAlignment="1">
      <alignment horizontal="center" vertical="center"/>
    </xf>
    <xf numFmtId="0" fontId="5" fillId="0" borderId="3"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8" xfId="0" applyFont="1" applyBorder="1" applyAlignment="1">
      <alignment horizontal="center" vertical="center" wrapText="1"/>
    </xf>
    <xf numFmtId="0" fontId="0" fillId="0" borderId="3" xfId="0" applyBorder="1" applyAlignment="1">
      <alignment horizontal="center" vertical="center" wrapText="1"/>
    </xf>
    <xf numFmtId="0" fontId="0" fillId="0" borderId="11" xfId="0" applyBorder="1" applyAlignment="1">
      <alignment horizontal="center" vertical="center"/>
    </xf>
    <xf numFmtId="0" fontId="5" fillId="3" borderId="11" xfId="0" applyFont="1" applyFill="1" applyBorder="1" applyAlignment="1">
      <alignment horizontal="center" vertical="center"/>
    </xf>
    <xf numFmtId="0" fontId="1" fillId="0" borderId="4" xfId="0" applyFont="1" applyBorder="1" applyAlignment="1">
      <alignment horizontal="center" vertical="center"/>
    </xf>
    <xf numFmtId="0" fontId="1" fillId="0" borderId="12" xfId="0" applyFont="1" applyBorder="1" applyAlignment="1">
      <alignment horizontal="center" vertical="center"/>
    </xf>
    <xf numFmtId="0" fontId="1" fillId="0" borderId="19" xfId="0" applyFont="1" applyBorder="1" applyAlignment="1">
      <alignment horizontal="center" vertical="center"/>
    </xf>
    <xf numFmtId="0" fontId="5" fillId="3" borderId="4" xfId="0" applyFont="1" applyFill="1" applyBorder="1" applyAlignment="1">
      <alignment horizontal="center" vertical="center" wrapText="1"/>
    </xf>
    <xf numFmtId="0" fontId="5" fillId="3" borderId="12" xfId="0" applyFont="1" applyFill="1" applyBorder="1" applyAlignment="1">
      <alignment horizontal="center" vertical="center" wrapText="1"/>
    </xf>
    <xf numFmtId="0" fontId="5" fillId="3" borderId="19" xfId="0" applyFont="1" applyFill="1" applyBorder="1" applyAlignment="1">
      <alignment horizontal="center" vertical="center" wrapText="1"/>
    </xf>
    <xf numFmtId="0" fontId="1" fillId="0" borderId="6" xfId="0" applyFont="1" applyBorder="1" applyAlignment="1">
      <alignment horizontal="center" vertical="center"/>
    </xf>
    <xf numFmtId="0" fontId="1" fillId="0" borderId="13" xfId="0" applyFont="1" applyBorder="1" applyAlignment="1">
      <alignment horizontal="center" vertical="center"/>
    </xf>
    <xf numFmtId="0" fontId="1" fillId="0" borderId="20" xfId="0" applyFont="1" applyBorder="1" applyAlignment="1">
      <alignment horizontal="center" vertical="center"/>
    </xf>
    <xf numFmtId="0" fontId="0" fillId="0" borderId="18" xfId="0" applyBorder="1" applyAlignment="1">
      <alignment horizontal="center" vertical="center" wrapText="1"/>
    </xf>
    <xf numFmtId="0" fontId="5" fillId="3" borderId="4" xfId="0" applyFont="1" applyFill="1" applyBorder="1" applyAlignment="1">
      <alignment horizontal="center" vertical="center"/>
    </xf>
    <xf numFmtId="0" fontId="5" fillId="3" borderId="19" xfId="0" applyFont="1" applyFill="1" applyBorder="1" applyAlignment="1">
      <alignment horizontal="center" vertical="center"/>
    </xf>
    <xf numFmtId="0" fontId="0" fillId="0" borderId="3" xfId="0" applyBorder="1" applyAlignment="1">
      <alignment horizontal="center" wrapText="1"/>
    </xf>
    <xf numFmtId="0" fontId="0" fillId="0" borderId="18" xfId="0" applyBorder="1" applyAlignment="1">
      <alignment horizontal="center"/>
    </xf>
    <xf numFmtId="0" fontId="5" fillId="0" borderId="64" xfId="0" applyFont="1" applyBorder="1" applyAlignment="1">
      <alignment horizontal="center" vertical="center" wrapText="1"/>
    </xf>
    <xf numFmtId="0" fontId="5" fillId="0" borderId="65" xfId="0" applyFont="1" applyBorder="1" applyAlignment="1">
      <alignment horizontal="center" vertical="center" wrapText="1"/>
    </xf>
    <xf numFmtId="0" fontId="0" fillId="6" borderId="3" xfId="0" applyFill="1" applyBorder="1" applyAlignment="1">
      <alignment horizontal="center" vertical="center"/>
    </xf>
    <xf numFmtId="0" fontId="0" fillId="6" borderId="11" xfId="0" applyFill="1" applyBorder="1" applyAlignment="1">
      <alignment horizontal="center" vertical="center"/>
    </xf>
    <xf numFmtId="0" fontId="0" fillId="6" borderId="18" xfId="0" applyFill="1" applyBorder="1" applyAlignment="1">
      <alignment horizontal="center" vertical="center"/>
    </xf>
    <xf numFmtId="0" fontId="0" fillId="7" borderId="4" xfId="0" applyFill="1" applyBorder="1" applyAlignment="1">
      <alignment horizontal="center" vertical="center"/>
    </xf>
    <xf numFmtId="0" fontId="0" fillId="7" borderId="12" xfId="0" applyFill="1" applyBorder="1" applyAlignment="1">
      <alignment horizontal="center" vertical="center"/>
    </xf>
    <xf numFmtId="0" fontId="0" fillId="7" borderId="19" xfId="0" applyFill="1" applyBorder="1" applyAlignment="1">
      <alignment horizontal="center" vertical="center"/>
    </xf>
    <xf numFmtId="0" fontId="5" fillId="0" borderId="3" xfId="0" applyFont="1" applyBorder="1" applyAlignment="1">
      <alignment horizontal="center" wrapText="1"/>
    </xf>
    <xf numFmtId="0" fontId="5" fillId="0" borderId="18" xfId="0" applyFont="1" applyBorder="1" applyAlignment="1">
      <alignment horizontal="center" wrapText="1"/>
    </xf>
    <xf numFmtId="0" fontId="0" fillId="6" borderId="4" xfId="0" applyFill="1" applyBorder="1" applyAlignment="1">
      <alignment horizontal="center" vertical="center"/>
    </xf>
    <xf numFmtId="0" fontId="0" fillId="6" borderId="19" xfId="0" applyFill="1" applyBorder="1" applyAlignment="1">
      <alignment horizontal="center" vertical="center"/>
    </xf>
    <xf numFmtId="0" fontId="0" fillId="0" borderId="6" xfId="0" applyBorder="1" applyAlignment="1">
      <alignment horizontal="center" vertical="center"/>
    </xf>
    <xf numFmtId="0" fontId="0" fillId="0" borderId="20" xfId="0" applyBorder="1" applyAlignment="1">
      <alignment horizontal="center" vertical="center"/>
    </xf>
    <xf numFmtId="0" fontId="0" fillId="0" borderId="39" xfId="0" applyBorder="1" applyAlignment="1">
      <alignment horizontal="center" vertical="center"/>
    </xf>
    <xf numFmtId="0" fontId="0" fillId="0" borderId="47" xfId="0" applyBorder="1" applyAlignment="1">
      <alignment horizontal="center" vertical="center"/>
    </xf>
    <xf numFmtId="0" fontId="0" fillId="0" borderId="11" xfId="0" applyBorder="1" applyAlignment="1">
      <alignment horizontal="center" vertical="center" wrapText="1"/>
    </xf>
    <xf numFmtId="0" fontId="0" fillId="0" borderId="13" xfId="0" applyBorder="1" applyAlignment="1">
      <alignment horizontal="center" vertical="center"/>
    </xf>
    <xf numFmtId="0" fontId="0" fillId="0" borderId="53" xfId="0"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0" fillId="6" borderId="12" xfId="0" applyFill="1" applyBorder="1" applyAlignment="1">
      <alignment horizontal="center" vertical="center"/>
    </xf>
    <xf numFmtId="0" fontId="0" fillId="6" borderId="4" xfId="0" applyFill="1" applyBorder="1" applyAlignment="1">
      <alignment horizontal="center" vertical="center" wrapText="1"/>
    </xf>
    <xf numFmtId="0" fontId="0" fillId="6" borderId="19" xfId="0" applyFill="1" applyBorder="1" applyAlignment="1">
      <alignment horizontal="center" vertical="center" wrapText="1"/>
    </xf>
    <xf numFmtId="0" fontId="0" fillId="0" borderId="12" xfId="0" applyBorder="1" applyAlignment="1">
      <alignment horizontal="center" vertical="center"/>
    </xf>
    <xf numFmtId="0" fontId="1" fillId="0" borderId="3" xfId="0" applyFont="1" applyBorder="1" applyAlignment="1">
      <alignment horizontal="center" vertical="center"/>
    </xf>
    <xf numFmtId="0" fontId="1" fillId="0" borderId="11" xfId="0" applyFont="1" applyBorder="1" applyAlignment="1">
      <alignment horizontal="center" vertical="center"/>
    </xf>
    <xf numFmtId="0" fontId="1" fillId="0" borderId="18" xfId="0" applyFont="1" applyBorder="1" applyAlignment="1">
      <alignment horizontal="center" vertical="center"/>
    </xf>
    <xf numFmtId="0" fontId="0" fillId="6" borderId="3" xfId="0" applyFill="1" applyBorder="1" applyAlignment="1">
      <alignment horizontal="center" vertical="center" wrapText="1"/>
    </xf>
    <xf numFmtId="0" fontId="0" fillId="6" borderId="11" xfId="0" applyFill="1" applyBorder="1" applyAlignment="1">
      <alignment horizontal="center" vertical="center" wrapText="1"/>
    </xf>
    <xf numFmtId="0" fontId="0" fillId="6" borderId="18" xfId="0" applyFill="1" applyBorder="1" applyAlignment="1">
      <alignment horizontal="center" vertical="center" wrapText="1"/>
    </xf>
    <xf numFmtId="0" fontId="5" fillId="7" borderId="3" xfId="0" applyFont="1" applyFill="1" applyBorder="1" applyAlignment="1">
      <alignment horizontal="center" vertical="center" wrapText="1"/>
    </xf>
    <xf numFmtId="0" fontId="5" fillId="7" borderId="11" xfId="0" applyFont="1" applyFill="1" applyBorder="1" applyAlignment="1">
      <alignment horizontal="center" vertical="center" wrapText="1"/>
    </xf>
    <xf numFmtId="0" fontId="5" fillId="7" borderId="18" xfId="0" applyFont="1" applyFill="1" applyBorder="1" applyAlignment="1">
      <alignment horizontal="center" vertical="center" wrapText="1"/>
    </xf>
    <xf numFmtId="0" fontId="1" fillId="7" borderId="75" xfId="0" applyFont="1" applyFill="1" applyBorder="1" applyAlignment="1">
      <alignment horizontal="center" vertical="center"/>
    </xf>
    <xf numFmtId="0" fontId="1" fillId="7" borderId="76" xfId="0" applyFont="1" applyFill="1" applyBorder="1" applyAlignment="1">
      <alignment horizontal="center" vertical="center"/>
    </xf>
    <xf numFmtId="0" fontId="1" fillId="7" borderId="77" xfId="0" applyFont="1" applyFill="1" applyBorder="1" applyAlignment="1">
      <alignment horizontal="center" vertical="center"/>
    </xf>
    <xf numFmtId="0" fontId="1" fillId="0" borderId="53" xfId="0" applyFont="1" applyBorder="1" applyAlignment="1">
      <alignment horizontal="center" vertical="center"/>
    </xf>
    <xf numFmtId="0" fontId="1" fillId="0" borderId="56" xfId="0" applyFont="1" applyBorder="1" applyAlignment="1">
      <alignment horizontal="center" vertical="center"/>
    </xf>
    <xf numFmtId="0" fontId="5" fillId="0" borderId="4"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19" xfId="0" applyFont="1" applyBorder="1" applyAlignment="1">
      <alignment horizontal="center" vertical="center" wrapText="1"/>
    </xf>
    <xf numFmtId="0" fontId="0" fillId="0" borderId="28" xfId="0" applyBorder="1" applyAlignment="1">
      <alignment horizontal="center" vertical="center"/>
    </xf>
    <xf numFmtId="0" fontId="0" fillId="0" borderId="78" xfId="0" applyBorder="1" applyAlignment="1">
      <alignment horizontal="center" vertical="center"/>
    </xf>
    <xf numFmtId="0" fontId="0" fillId="0" borderId="75" xfId="0" applyBorder="1" applyAlignment="1">
      <alignment horizontal="center" vertical="center"/>
    </xf>
    <xf numFmtId="0" fontId="0" fillId="0" borderId="77" xfId="0" applyBorder="1" applyAlignment="1">
      <alignment horizontal="center" vertical="center"/>
    </xf>
    <xf numFmtId="0" fontId="9" fillId="10" borderId="67" xfId="0" applyFont="1" applyFill="1" applyBorder="1" applyAlignment="1">
      <alignment horizontal="center" vertical="center"/>
    </xf>
    <xf numFmtId="0" fontId="9" fillId="10" borderId="68" xfId="0" applyFont="1" applyFill="1" applyBorder="1" applyAlignment="1">
      <alignment horizontal="center" vertical="center"/>
    </xf>
    <xf numFmtId="0" fontId="10" fillId="11" borderId="70" xfId="0" applyFont="1" applyFill="1" applyBorder="1" applyAlignment="1">
      <alignment horizontal="center" vertical="center" wrapText="1"/>
    </xf>
    <xf numFmtId="0" fontId="10" fillId="11" borderId="66" xfId="0" applyFont="1" applyFill="1" applyBorder="1" applyAlignment="1">
      <alignment horizontal="center" vertical="center" wrapText="1"/>
    </xf>
    <xf numFmtId="0" fontId="11" fillId="12" borderId="66" xfId="0" applyFont="1" applyFill="1" applyBorder="1" applyAlignment="1">
      <alignment horizontal="center" vertical="center" wrapText="1"/>
    </xf>
    <xf numFmtId="0" fontId="12" fillId="11" borderId="66" xfId="0" applyFont="1" applyFill="1" applyBorder="1" applyAlignment="1">
      <alignment horizontal="center" vertical="center" wrapText="1"/>
    </xf>
    <xf numFmtId="0" fontId="17" fillId="11" borderId="62" xfId="0" applyFont="1" applyFill="1" applyBorder="1" applyAlignment="1">
      <alignment horizontal="center" vertical="center" wrapText="1"/>
    </xf>
    <xf numFmtId="0" fontId="9" fillId="10" borderId="4" xfId="0" applyFont="1" applyFill="1" applyBorder="1" applyAlignment="1">
      <alignment horizontal="center" vertical="center"/>
    </xf>
    <xf numFmtId="0" fontId="9" fillId="10" borderId="35" xfId="0" applyFont="1" applyFill="1" applyBorder="1" applyAlignment="1">
      <alignment horizontal="center" vertical="center"/>
    </xf>
    <xf numFmtId="0" fontId="9" fillId="10" borderId="64" xfId="0" applyFont="1" applyFill="1" applyBorder="1" applyAlignment="1">
      <alignment horizontal="center" vertical="center"/>
    </xf>
    <xf numFmtId="0" fontId="10" fillId="11" borderId="32" xfId="0" applyFont="1" applyFill="1" applyBorder="1" applyAlignment="1">
      <alignment horizontal="center" vertical="center" wrapText="1"/>
    </xf>
    <xf numFmtId="0" fontId="10" fillId="11" borderId="36" xfId="0" applyFont="1" applyFill="1" applyBorder="1" applyAlignment="1">
      <alignment horizontal="center" vertical="center" wrapText="1"/>
    </xf>
    <xf numFmtId="0" fontId="10" fillId="11" borderId="31" xfId="0" applyFont="1" applyFill="1" applyBorder="1" applyAlignment="1">
      <alignment horizontal="center" vertical="center" wrapText="1"/>
    </xf>
    <xf numFmtId="0" fontId="10" fillId="11" borderId="62" xfId="0" applyFont="1" applyFill="1" applyBorder="1" applyAlignment="1">
      <alignment horizontal="center" vertical="center" wrapText="1"/>
    </xf>
    <xf numFmtId="0" fontId="11" fillId="12" borderId="31" xfId="0" applyFont="1" applyFill="1" applyBorder="1" applyAlignment="1">
      <alignment horizontal="center" vertical="center" wrapText="1"/>
    </xf>
    <xf numFmtId="0" fontId="11" fillId="12" borderId="10" xfId="0" applyFont="1" applyFill="1" applyBorder="1" applyAlignment="1">
      <alignment horizontal="center" vertical="center" wrapText="1"/>
    </xf>
    <xf numFmtId="0" fontId="24" fillId="11" borderId="62" xfId="0" applyFont="1" applyFill="1" applyBorder="1" applyAlignment="1">
      <alignment horizontal="center" vertical="center" wrapText="1"/>
    </xf>
    <xf numFmtId="0" fontId="12" fillId="12" borderId="17" xfId="0" applyFont="1" applyFill="1" applyBorder="1" applyAlignment="1">
      <alignment horizontal="center" vertical="center" wrapText="1"/>
    </xf>
    <xf numFmtId="0" fontId="34" fillId="12" borderId="79" xfId="0" applyFont="1" applyFill="1" applyBorder="1" applyAlignment="1">
      <alignment wrapText="1"/>
    </xf>
    <xf numFmtId="0" fontId="34" fillId="12" borderId="80" xfId="0" applyFont="1" applyFill="1" applyBorder="1" applyAlignment="1">
      <alignment wrapText="1"/>
    </xf>
    <xf numFmtId="0" fontId="18" fillId="20" borderId="83" xfId="0" applyFont="1" applyFill="1" applyBorder="1" applyAlignment="1">
      <alignment horizontal="center" vertical="center" wrapText="1"/>
    </xf>
    <xf numFmtId="0" fontId="18" fillId="20" borderId="41" xfId="0" applyFont="1" applyFill="1" applyBorder="1" applyAlignment="1">
      <alignment horizontal="center" vertical="center" wrapText="1"/>
    </xf>
    <xf numFmtId="0" fontId="18" fillId="20" borderId="82" xfId="0" applyFont="1" applyFill="1" applyBorder="1" applyAlignment="1">
      <alignment horizontal="center" vertical="center" wrapText="1"/>
    </xf>
    <xf numFmtId="0" fontId="32" fillId="19" borderId="81" xfId="0" applyFont="1" applyFill="1" applyBorder="1" applyAlignment="1">
      <alignment horizontal="center" vertical="center"/>
    </xf>
    <xf numFmtId="0" fontId="32" fillId="19" borderId="85" xfId="0" applyFont="1" applyFill="1" applyBorder="1" applyAlignment="1">
      <alignment horizontal="center" vertical="center"/>
    </xf>
    <xf numFmtId="0" fontId="33" fillId="20" borderId="84" xfId="0" applyFont="1" applyFill="1" applyBorder="1" applyAlignment="1">
      <alignment wrapText="1"/>
    </xf>
    <xf numFmtId="0" fontId="33" fillId="20" borderId="81" xfId="0" applyFont="1" applyFill="1" applyBorder="1" applyAlignment="1">
      <alignment wrapText="1"/>
    </xf>
    <xf numFmtId="0" fontId="33" fillId="20" borderId="85" xfId="0" applyFont="1" applyFill="1" applyBorder="1" applyAlignment="1">
      <alignment wrapText="1"/>
    </xf>
    <xf numFmtId="0" fontId="33" fillId="20" borderId="86" xfId="0" applyFont="1" applyFill="1" applyBorder="1" applyAlignment="1">
      <alignment wrapText="1"/>
    </xf>
    <xf numFmtId="0" fontId="33" fillId="20" borderId="34" xfId="0" applyFont="1" applyFill="1" applyBorder="1" applyAlignment="1">
      <alignment wrapText="1"/>
    </xf>
    <xf numFmtId="0" fontId="33" fillId="20" borderId="87" xfId="0" applyFont="1" applyFill="1" applyBorder="1" applyAlignment="1">
      <alignment wrapText="1"/>
    </xf>
    <xf numFmtId="0" fontId="33" fillId="20" borderId="55" xfId="0" applyFont="1" applyFill="1" applyBorder="1" applyAlignment="1">
      <alignment wrapText="1"/>
    </xf>
    <xf numFmtId="0" fontId="18" fillId="20" borderId="88" xfId="0" applyFont="1" applyFill="1" applyBorder="1" applyAlignment="1">
      <alignment horizontal="center" vertical="center" wrapText="1"/>
    </xf>
    <xf numFmtId="0" fontId="34" fillId="12" borderId="35" xfId="0" applyFont="1" applyFill="1" applyBorder="1" applyAlignment="1">
      <alignment wrapText="1"/>
    </xf>
    <xf numFmtId="0" fontId="34" fillId="12" borderId="91" xfId="0" applyFont="1" applyFill="1" applyBorder="1" applyAlignment="1">
      <alignment wrapText="1"/>
    </xf>
    <xf numFmtId="0" fontId="35" fillId="12" borderId="4" xfId="0" applyFont="1" applyFill="1" applyBorder="1" applyAlignment="1">
      <alignment wrapText="1"/>
    </xf>
    <xf numFmtId="0" fontId="35" fillId="12" borderId="35" xfId="0" applyFont="1" applyFill="1" applyBorder="1" applyAlignment="1">
      <alignment wrapText="1"/>
    </xf>
    <xf numFmtId="0" fontId="35" fillId="12" borderId="91" xfId="0" applyFont="1" applyFill="1" applyBorder="1" applyAlignment="1">
      <alignment wrapText="1"/>
    </xf>
    <xf numFmtId="0" fontId="35" fillId="12" borderId="12" xfId="0" applyFont="1" applyFill="1" applyBorder="1" applyAlignment="1">
      <alignment wrapText="1"/>
    </xf>
    <xf numFmtId="0" fontId="35" fillId="12" borderId="0" xfId="0" applyFont="1" applyFill="1" applyAlignment="1">
      <alignment wrapText="1"/>
    </xf>
    <xf numFmtId="0" fontId="35" fillId="12" borderId="92" xfId="0" applyFont="1" applyFill="1" applyBorder="1" applyAlignment="1">
      <alignment wrapText="1"/>
    </xf>
    <xf numFmtId="0" fontId="40" fillId="12" borderId="35" xfId="0" applyFont="1" applyFill="1" applyBorder="1" applyAlignment="1">
      <alignment wrapText="1"/>
    </xf>
    <xf numFmtId="0" fontId="40" fillId="12" borderId="91" xfId="0" applyFont="1" applyFill="1" applyBorder="1" applyAlignment="1">
      <alignment wrapText="1"/>
    </xf>
    <xf numFmtId="0" fontId="37" fillId="8" borderId="5" xfId="0" applyFont="1" applyFill="1" applyBorder="1" applyAlignment="1" applyProtection="1">
      <alignment horizontal="center" vertical="center" wrapText="1"/>
      <protection locked="0"/>
    </xf>
    <xf numFmtId="0" fontId="32" fillId="19" borderId="5" xfId="0" applyFont="1" applyFill="1" applyBorder="1" applyAlignment="1"/>
    <xf numFmtId="0" fontId="32" fillId="19" borderId="79" xfId="0" applyFont="1" applyFill="1" applyBorder="1" applyAlignment="1"/>
    <xf numFmtId="0" fontId="32" fillId="19" borderId="80" xfId="0" applyFont="1" applyFill="1" applyBorder="1" applyAlignment="1"/>
    <xf numFmtId="0" fontId="34" fillId="12" borderId="5" xfId="0" applyFont="1" applyFill="1" applyBorder="1" applyAlignment="1"/>
    <xf numFmtId="0" fontId="34" fillId="12" borderId="79" xfId="0" applyFont="1" applyFill="1" applyBorder="1" applyAlignment="1"/>
    <xf numFmtId="0" fontId="34" fillId="12" borderId="80" xfId="0" applyFont="1" applyFill="1" applyBorder="1" applyAlignment="1"/>
    <xf numFmtId="0" fontId="40" fillId="19" borderId="94" xfId="0" applyFont="1" applyFill="1" applyBorder="1" applyAlignment="1"/>
    <xf numFmtId="0" fontId="40" fillId="19" borderId="93" xfId="0" applyFont="1" applyFill="1" applyBorder="1" applyAlignment="1"/>
    <xf numFmtId="0" fontId="34" fillId="12" borderId="35" xfId="0" applyFont="1" applyFill="1" applyBorder="1" applyAlignment="1"/>
    <xf numFmtId="0" fontId="34" fillId="12" borderId="91" xfId="0" applyFont="1" applyFill="1" applyBorder="1" applyAlignment="1"/>
  </cellXfs>
  <cellStyles count="3">
    <cellStyle name="Hyperlink" xfId="2" xr:uid="{29D27BCA-24DD-4B0D-8D5A-6AE895BC5538}"/>
    <cellStyle name="Lien hypertexte"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8" Type="http://schemas.openxmlformats.org/officeDocument/2006/relationships/hyperlink" Target="mailto:Franck.DELAUNAY@univ-cotedazur.fr%20,%20simon.girel@univ-cotedazur.Fr" TargetMode="External"/><Relationship Id="rId3" Type="http://schemas.openxmlformats.org/officeDocument/2006/relationships/hyperlink" Target="mailto:licence.chimie-sciencesvie@univ-cotedazur.fr,%20Aur&#233;lie%20Barats,%20Brigitte%20Sibille%20et%20Anne-Violette%20Lavoir" TargetMode="External"/><Relationship Id="rId7" Type="http://schemas.openxmlformats.org/officeDocument/2006/relationships/hyperlink" Target="mailto:double-licence.math-info@univ-cotedazur.fr" TargetMode="External"/><Relationship Id="rId2" Type="http://schemas.openxmlformats.org/officeDocument/2006/relationships/hyperlink" Target="mailto:bruno.scalabrino@univ-cotedazur.fr" TargetMode="External"/><Relationship Id="rId1" Type="http://schemas.openxmlformats.org/officeDocument/2006/relationships/hyperlink" Target="mailto:melanie.plouviez@univ-cotedazur.fr" TargetMode="External"/><Relationship Id="rId6" Type="http://schemas.openxmlformats.org/officeDocument/2006/relationships/hyperlink" Target="mailto:florence.crouzatier-durand@univ-cotedazur.fr" TargetMode="External"/><Relationship Id="rId5" Type="http://schemas.openxmlformats.org/officeDocument/2006/relationships/hyperlink" Target="mailto:florence.crouzatier-durand@univ-cotedazur.fr" TargetMode="External"/><Relationship Id="rId4" Type="http://schemas.openxmlformats.org/officeDocument/2006/relationships/hyperlink" Target="mailto:claire.baldin@univ-cotedazur.fr" TargetMode="External"/><Relationship Id="rId9" Type="http://schemas.openxmlformats.org/officeDocument/2006/relationships/hyperlink" Target="mailto:double-licence.maths-phys@univ-cotedazur.fr" TargetMode="External"/></Relationships>
</file>

<file path=xl/worksheets/_rels/sheet5.xml.rels><?xml version="1.0" encoding="UTF-8" standalone="yes"?>
<Relationships xmlns="http://schemas.openxmlformats.org/package/2006/relationships"><Relationship Id="rId8" Type="http://schemas.openxmlformats.org/officeDocument/2006/relationships/hyperlink" Target="mailto:francois.gautero@univ-cotedazur.fr" TargetMode="External"/><Relationship Id="rId3" Type="http://schemas.openxmlformats.org/officeDocument/2006/relationships/hyperlink" Target="mailto:brice.renaud@univ-cotedazur.fr" TargetMode="External"/><Relationship Id="rId7" Type="http://schemas.openxmlformats.org/officeDocument/2006/relationships/hyperlink" Target="mailto:marianne.denuelle@univ-cotedazur.fr" TargetMode="External"/><Relationship Id="rId2" Type="http://schemas.openxmlformats.org/officeDocument/2006/relationships/hyperlink" Target="mailto:laurence.faugue@univ-cotedazur.fr" TargetMode="External"/><Relationship Id="rId1" Type="http://schemas.openxmlformats.org/officeDocument/2006/relationships/hyperlink" Target="mailto:marianne.denuelle@univ-cotedazur.fr" TargetMode="External"/><Relationship Id="rId6" Type="http://schemas.openxmlformats.org/officeDocument/2006/relationships/hyperlink" Target="mailto:emmanuelle.bouche@univ-cotedazur.fr" TargetMode="External"/><Relationship Id="rId5" Type="http://schemas.openxmlformats.org/officeDocument/2006/relationships/hyperlink" Target="mailto:iut.dept-qlio@univ-cotedazur.fr" TargetMode="External"/><Relationship Id="rId4" Type="http://schemas.openxmlformats.org/officeDocument/2006/relationships/hyperlink" Target="mailto:brice.renaud@univ-cotedazur.fr" TargetMode="External"/><Relationship Id="rId9" Type="http://schemas.openxmlformats.org/officeDocument/2006/relationships/hyperlink" Target="mailto:christelle.caillouet@univ-cotedazur.f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B7581B-A065-44D7-A101-492C9FD54212}">
  <dimension ref="A1:K118"/>
  <sheetViews>
    <sheetView topLeftCell="C84" workbookViewId="0">
      <selection activeCell="D9" sqref="D9"/>
    </sheetView>
  </sheetViews>
  <sheetFormatPr defaultColWidth="11.42578125" defaultRowHeight="15"/>
  <cols>
    <col min="1" max="1" width="22.28515625" customWidth="1"/>
    <col min="2" max="2" width="20.42578125" customWidth="1"/>
    <col min="3" max="3" width="43.42578125" customWidth="1"/>
    <col min="4" max="4" width="67.7109375" customWidth="1"/>
    <col min="5" max="5" width="26.140625" customWidth="1"/>
  </cols>
  <sheetData>
    <row r="1" spans="1:10" ht="176.1">
      <c r="A1" s="1"/>
      <c r="B1" s="1"/>
      <c r="C1" s="1"/>
      <c r="D1" s="1"/>
      <c r="E1" s="2" t="s">
        <v>0</v>
      </c>
      <c r="F1" s="3" t="s">
        <v>1</v>
      </c>
      <c r="G1" s="3" t="s">
        <v>2</v>
      </c>
      <c r="H1" s="3" t="s">
        <v>3</v>
      </c>
      <c r="I1" s="3" t="s">
        <v>4</v>
      </c>
      <c r="J1" s="3" t="s">
        <v>5</v>
      </c>
    </row>
    <row r="2" spans="1:10" ht="15.95">
      <c r="A2" s="294" t="s">
        <v>6</v>
      </c>
      <c r="B2" s="294" t="s">
        <v>7</v>
      </c>
      <c r="C2" s="303" t="s">
        <v>8</v>
      </c>
      <c r="D2" s="57" t="s">
        <v>9</v>
      </c>
      <c r="E2" s="294">
        <v>90</v>
      </c>
      <c r="F2" s="306">
        <v>95</v>
      </c>
      <c r="G2" s="282">
        <v>42</v>
      </c>
      <c r="H2" s="5">
        <v>12</v>
      </c>
      <c r="I2" s="165">
        <v>11</v>
      </c>
      <c r="J2" s="77" t="s">
        <v>10</v>
      </c>
    </row>
    <row r="3" spans="1:10" ht="15.95">
      <c r="A3" s="295"/>
      <c r="B3" s="295"/>
      <c r="C3" s="304"/>
      <c r="D3" s="57" t="s">
        <v>11</v>
      </c>
      <c r="E3" s="295"/>
      <c r="F3" s="307"/>
      <c r="G3" s="283"/>
      <c r="H3" s="7">
        <v>11</v>
      </c>
      <c r="I3" s="166">
        <v>11</v>
      </c>
      <c r="J3" s="78" t="s">
        <v>10</v>
      </c>
    </row>
    <row r="4" spans="1:10" ht="15.95">
      <c r="A4" s="295"/>
      <c r="B4" s="295"/>
      <c r="C4" s="304"/>
      <c r="D4" s="57" t="s">
        <v>12</v>
      </c>
      <c r="E4" s="295"/>
      <c r="F4" s="307"/>
      <c r="G4" s="283"/>
      <c r="H4" s="7">
        <v>3</v>
      </c>
      <c r="I4" s="166">
        <v>3</v>
      </c>
      <c r="J4" s="78" t="s">
        <v>10</v>
      </c>
    </row>
    <row r="5" spans="1:10" ht="15.95">
      <c r="A5" s="295"/>
      <c r="B5" s="295"/>
      <c r="C5" s="304"/>
      <c r="D5" s="57" t="s">
        <v>13</v>
      </c>
      <c r="E5" s="295"/>
      <c r="F5" s="307"/>
      <c r="G5" s="283"/>
      <c r="H5" s="7">
        <v>12</v>
      </c>
      <c r="I5" s="166">
        <v>11</v>
      </c>
      <c r="J5" s="78" t="s">
        <v>10</v>
      </c>
    </row>
    <row r="6" spans="1:10" ht="15.95">
      <c r="A6" s="295"/>
      <c r="B6" s="295"/>
      <c r="C6" s="304"/>
      <c r="D6" s="57" t="s">
        <v>14</v>
      </c>
      <c r="E6" s="295"/>
      <c r="F6" s="307"/>
      <c r="G6" s="283"/>
      <c r="H6" s="7">
        <v>7</v>
      </c>
      <c r="I6" s="166">
        <v>6</v>
      </c>
      <c r="J6" s="78" t="s">
        <v>10</v>
      </c>
    </row>
    <row r="7" spans="1:10" ht="32.1">
      <c r="A7" s="295"/>
      <c r="B7" s="295"/>
      <c r="C7" s="304"/>
      <c r="D7" s="57" t="s">
        <v>15</v>
      </c>
      <c r="E7" s="295"/>
      <c r="F7" s="307"/>
      <c r="G7" s="283"/>
      <c r="H7" s="7">
        <v>20</v>
      </c>
      <c r="I7" s="166">
        <v>0</v>
      </c>
      <c r="J7" s="78" t="s">
        <v>10</v>
      </c>
    </row>
    <row r="8" spans="1:10" ht="32.1">
      <c r="A8" s="296"/>
      <c r="B8" s="296"/>
      <c r="C8" s="305"/>
      <c r="D8" s="403" t="s">
        <v>16</v>
      </c>
      <c r="E8" s="296"/>
      <c r="F8" s="308"/>
      <c r="G8" s="284"/>
      <c r="H8" s="192">
        <v>30</v>
      </c>
      <c r="I8" s="167">
        <v>0</v>
      </c>
      <c r="J8" s="79" t="s">
        <v>10</v>
      </c>
    </row>
    <row r="9" spans="1:10" ht="15.95">
      <c r="A9" s="285" t="s">
        <v>6</v>
      </c>
      <c r="B9" s="287" t="s">
        <v>7</v>
      </c>
      <c r="C9" s="288" t="s">
        <v>17</v>
      </c>
      <c r="D9" s="57" t="s">
        <v>18</v>
      </c>
      <c r="E9" s="290">
        <v>24</v>
      </c>
      <c r="F9" s="292">
        <v>24</v>
      </c>
      <c r="G9" s="290">
        <v>22</v>
      </c>
      <c r="H9" s="5">
        <v>12</v>
      </c>
      <c r="I9" s="164">
        <v>11</v>
      </c>
      <c r="J9" s="11" t="s">
        <v>10</v>
      </c>
    </row>
    <row r="10" spans="1:10" ht="17.100000000000001" thickBot="1">
      <c r="A10" s="286"/>
      <c r="B10" s="287"/>
      <c r="C10" s="289"/>
      <c r="D10" s="57" t="s">
        <v>19</v>
      </c>
      <c r="E10" s="291"/>
      <c r="F10" s="293"/>
      <c r="G10" s="291"/>
      <c r="H10" s="14">
        <v>12</v>
      </c>
      <c r="I10" s="168">
        <v>11</v>
      </c>
      <c r="J10" s="15" t="s">
        <v>10</v>
      </c>
    </row>
    <row r="11" spans="1:10" ht="33" thickBot="1">
      <c r="A11" s="16" t="s">
        <v>6</v>
      </c>
      <c r="B11" s="17" t="s">
        <v>7</v>
      </c>
      <c r="C11" s="18" t="s">
        <v>20</v>
      </c>
      <c r="D11" s="58" t="s">
        <v>21</v>
      </c>
      <c r="E11" s="19">
        <v>25</v>
      </c>
      <c r="F11" s="20">
        <v>25</v>
      </c>
      <c r="G11" s="21">
        <v>20</v>
      </c>
      <c r="H11" s="13">
        <v>25</v>
      </c>
      <c r="I11" s="169">
        <v>20</v>
      </c>
      <c r="J11" s="77" t="s">
        <v>10</v>
      </c>
    </row>
    <row r="12" spans="1:10" ht="33" thickBot="1">
      <c r="A12" s="22" t="s">
        <v>6</v>
      </c>
      <c r="B12" s="17" t="s">
        <v>7</v>
      </c>
      <c r="C12" s="23" t="s">
        <v>22</v>
      </c>
      <c r="D12" s="58" t="s">
        <v>23</v>
      </c>
      <c r="E12" s="24">
        <v>30</v>
      </c>
      <c r="F12" s="20">
        <v>30</v>
      </c>
      <c r="G12" s="25">
        <v>25</v>
      </c>
      <c r="H12" s="26">
        <v>30</v>
      </c>
      <c r="I12" s="170">
        <v>25</v>
      </c>
      <c r="J12" s="78" t="s">
        <v>10</v>
      </c>
    </row>
    <row r="13" spans="1:10" ht="33" thickBot="1">
      <c r="A13" s="27" t="s">
        <v>6</v>
      </c>
      <c r="B13" s="17" t="s">
        <v>7</v>
      </c>
      <c r="C13" s="28" t="s">
        <v>24</v>
      </c>
      <c r="D13" s="58" t="s">
        <v>25</v>
      </c>
      <c r="E13" s="29">
        <v>20</v>
      </c>
      <c r="F13" s="30">
        <v>20</v>
      </c>
      <c r="G13" s="25">
        <v>18</v>
      </c>
      <c r="H13" s="10">
        <v>20</v>
      </c>
      <c r="I13" s="171">
        <v>18</v>
      </c>
      <c r="J13" s="79" t="s">
        <v>10</v>
      </c>
    </row>
    <row r="14" spans="1:10">
      <c r="A14" s="294" t="s">
        <v>6</v>
      </c>
      <c r="B14" s="294" t="s">
        <v>7</v>
      </c>
      <c r="C14" s="310" t="s">
        <v>26</v>
      </c>
      <c r="D14" s="59" t="s">
        <v>26</v>
      </c>
      <c r="E14" s="294">
        <v>70</v>
      </c>
      <c r="F14" s="290">
        <v>70</v>
      </c>
      <c r="G14" s="290">
        <v>63</v>
      </c>
      <c r="H14" s="5">
        <v>50</v>
      </c>
      <c r="I14" s="165">
        <v>45</v>
      </c>
      <c r="J14" s="77" t="s">
        <v>10</v>
      </c>
    </row>
    <row r="15" spans="1:10" ht="17.100000000000001" thickBot="1">
      <c r="A15" s="296"/>
      <c r="B15" s="296"/>
      <c r="C15" s="311"/>
      <c r="D15" s="57" t="s">
        <v>27</v>
      </c>
      <c r="E15" s="296"/>
      <c r="F15" s="291"/>
      <c r="G15" s="291"/>
      <c r="H15" s="14"/>
      <c r="I15" s="167"/>
      <c r="J15" s="79"/>
    </row>
    <row r="16" spans="1:10" ht="33" thickBot="1">
      <c r="A16" s="17" t="s">
        <v>28</v>
      </c>
      <c r="B16" s="31" t="s">
        <v>29</v>
      </c>
      <c r="C16" s="32" t="s">
        <v>30</v>
      </c>
      <c r="D16" s="60" t="s">
        <v>30</v>
      </c>
      <c r="E16" s="17">
        <v>105</v>
      </c>
      <c r="F16" s="33">
        <v>105</v>
      </c>
      <c r="G16" s="21">
        <v>100</v>
      </c>
      <c r="H16" s="13">
        <v>105</v>
      </c>
      <c r="I16" s="26">
        <v>100</v>
      </c>
      <c r="J16" s="49" t="s">
        <v>10</v>
      </c>
    </row>
    <row r="17" spans="1:11" ht="33" thickBot="1">
      <c r="A17" s="17" t="s">
        <v>28</v>
      </c>
      <c r="B17" s="31" t="s">
        <v>29</v>
      </c>
      <c r="C17" s="32" t="s">
        <v>31</v>
      </c>
      <c r="D17" s="60" t="s">
        <v>31</v>
      </c>
      <c r="E17" s="17">
        <v>25</v>
      </c>
      <c r="F17" s="20">
        <v>25</v>
      </c>
      <c r="G17" s="25">
        <v>23</v>
      </c>
      <c r="H17" s="26">
        <v>25</v>
      </c>
      <c r="I17" s="26">
        <v>23</v>
      </c>
      <c r="J17" s="49" t="s">
        <v>32</v>
      </c>
    </row>
    <row r="18" spans="1:11" ht="33" thickBot="1">
      <c r="A18" s="17" t="s">
        <v>28</v>
      </c>
      <c r="B18" s="31" t="s">
        <v>29</v>
      </c>
      <c r="C18" s="32" t="s">
        <v>33</v>
      </c>
      <c r="D18" s="60" t="s">
        <v>33</v>
      </c>
      <c r="E18" s="17">
        <v>150</v>
      </c>
      <c r="F18" s="20">
        <v>150</v>
      </c>
      <c r="G18" s="25">
        <v>140</v>
      </c>
      <c r="H18" s="10">
        <v>150</v>
      </c>
      <c r="I18" s="26">
        <v>140</v>
      </c>
      <c r="J18" s="49" t="s">
        <v>10</v>
      </c>
    </row>
    <row r="19" spans="1:11" ht="17.100000000000001" thickBot="1">
      <c r="A19" s="294" t="s">
        <v>28</v>
      </c>
      <c r="B19" s="297" t="s">
        <v>29</v>
      </c>
      <c r="C19" s="288" t="s">
        <v>34</v>
      </c>
      <c r="D19" s="60" t="s">
        <v>34</v>
      </c>
      <c r="E19" s="294">
        <v>105</v>
      </c>
      <c r="F19" s="300">
        <v>85</v>
      </c>
      <c r="G19" s="292">
        <v>73</v>
      </c>
      <c r="H19" s="5">
        <v>50</v>
      </c>
      <c r="I19" s="172">
        <v>50</v>
      </c>
      <c r="J19" s="42" t="s">
        <v>10</v>
      </c>
      <c r="K19">
        <v>-20</v>
      </c>
    </row>
    <row r="20" spans="1:11" ht="17.100000000000001" thickBot="1">
      <c r="A20" s="296"/>
      <c r="B20" s="291"/>
      <c r="C20" s="289"/>
      <c r="D20" s="60" t="s">
        <v>35</v>
      </c>
      <c r="E20" s="296"/>
      <c r="F20" s="302"/>
      <c r="G20" s="293"/>
      <c r="H20" s="14">
        <v>35</v>
      </c>
      <c r="I20" s="173">
        <v>23</v>
      </c>
      <c r="J20" s="45" t="s">
        <v>10</v>
      </c>
    </row>
    <row r="21" spans="1:11" ht="17.100000000000001" thickBot="1">
      <c r="A21" s="294" t="s">
        <v>28</v>
      </c>
      <c r="B21" s="297" t="s">
        <v>29</v>
      </c>
      <c r="C21" s="288" t="s">
        <v>36</v>
      </c>
      <c r="D21" s="60" t="s">
        <v>37</v>
      </c>
      <c r="E21" s="294">
        <v>104</v>
      </c>
      <c r="F21" s="300">
        <v>112</v>
      </c>
      <c r="G21" s="290">
        <v>106</v>
      </c>
      <c r="H21" s="35">
        <v>20</v>
      </c>
      <c r="I21" s="172">
        <v>18</v>
      </c>
      <c r="J21" s="42" t="s">
        <v>10</v>
      </c>
    </row>
    <row r="22" spans="1:11" ht="17.100000000000001" thickBot="1">
      <c r="A22" s="295"/>
      <c r="B22" s="298"/>
      <c r="C22" s="299"/>
      <c r="D22" s="60" t="s">
        <v>38</v>
      </c>
      <c r="E22" s="295"/>
      <c r="F22" s="301"/>
      <c r="G22" s="298"/>
      <c r="H22" s="7">
        <v>20</v>
      </c>
      <c r="I22" s="174">
        <v>20</v>
      </c>
      <c r="J22" s="44" t="s">
        <v>10</v>
      </c>
    </row>
    <row r="23" spans="1:11" ht="17.100000000000001" thickBot="1">
      <c r="A23" s="295"/>
      <c r="B23" s="298"/>
      <c r="C23" s="299"/>
      <c r="D23" s="60" t="s">
        <v>39</v>
      </c>
      <c r="E23" s="295"/>
      <c r="F23" s="301"/>
      <c r="G23" s="298"/>
      <c r="H23" s="7">
        <v>20</v>
      </c>
      <c r="I23" s="174">
        <v>19</v>
      </c>
      <c r="J23" s="44" t="s">
        <v>10</v>
      </c>
    </row>
    <row r="24" spans="1:11" ht="17.100000000000001" thickBot="1">
      <c r="A24" s="295"/>
      <c r="B24" s="298"/>
      <c r="C24" s="299"/>
      <c r="D24" s="60" t="s">
        <v>40</v>
      </c>
      <c r="E24" s="295"/>
      <c r="F24" s="301"/>
      <c r="G24" s="298"/>
      <c r="H24" s="7">
        <v>20</v>
      </c>
      <c r="I24" s="174">
        <v>20</v>
      </c>
      <c r="J24" s="44" t="s">
        <v>10</v>
      </c>
    </row>
    <row r="25" spans="1:11" ht="17.100000000000001" thickBot="1">
      <c r="A25" s="295"/>
      <c r="B25" s="298"/>
      <c r="C25" s="299"/>
      <c r="D25" s="60" t="s">
        <v>41</v>
      </c>
      <c r="E25" s="295"/>
      <c r="F25" s="301"/>
      <c r="G25" s="298"/>
      <c r="H25" s="7">
        <v>20</v>
      </c>
      <c r="I25" s="174">
        <v>19</v>
      </c>
      <c r="J25" s="44" t="s">
        <v>10</v>
      </c>
    </row>
    <row r="26" spans="1:11" ht="33" thickBot="1">
      <c r="A26" s="296"/>
      <c r="B26" s="291"/>
      <c r="C26" s="289"/>
      <c r="D26" s="61" t="s">
        <v>42</v>
      </c>
      <c r="E26" s="296"/>
      <c r="F26" s="302"/>
      <c r="G26" s="291"/>
      <c r="H26" s="9">
        <v>12</v>
      </c>
      <c r="I26" s="175">
        <v>10</v>
      </c>
      <c r="J26" s="45" t="s">
        <v>10</v>
      </c>
    </row>
    <row r="27" spans="1:11" ht="15.95">
      <c r="A27" s="294" t="s">
        <v>28</v>
      </c>
      <c r="B27" s="312" t="s">
        <v>43</v>
      </c>
      <c r="C27" s="310" t="s">
        <v>44</v>
      </c>
      <c r="D27" s="67" t="s">
        <v>45</v>
      </c>
      <c r="E27" s="314">
        <v>35</v>
      </c>
      <c r="F27" s="292">
        <v>35</v>
      </c>
      <c r="G27" s="292">
        <v>35</v>
      </c>
      <c r="H27" s="85">
        <v>25</v>
      </c>
      <c r="I27" s="5">
        <v>25</v>
      </c>
      <c r="J27" s="80" t="s">
        <v>10</v>
      </c>
    </row>
    <row r="28" spans="1:11" ht="17.100000000000001" thickBot="1">
      <c r="A28" s="296"/>
      <c r="B28" s="313"/>
      <c r="C28" s="311"/>
      <c r="D28" s="68" t="s">
        <v>46</v>
      </c>
      <c r="E28" s="315"/>
      <c r="F28" s="293"/>
      <c r="G28" s="293"/>
      <c r="H28" s="86">
        <v>10</v>
      </c>
      <c r="I28" s="14">
        <v>10</v>
      </c>
      <c r="J28" s="82" t="s">
        <v>10</v>
      </c>
    </row>
    <row r="29" spans="1:11" ht="48.95" thickBot="1">
      <c r="A29" s="16" t="s">
        <v>28</v>
      </c>
      <c r="B29" s="31" t="s">
        <v>47</v>
      </c>
      <c r="C29" s="32" t="s">
        <v>48</v>
      </c>
      <c r="D29" s="62" t="s">
        <v>48</v>
      </c>
      <c r="E29" s="17">
        <v>40</v>
      </c>
      <c r="F29" s="20">
        <v>40</v>
      </c>
      <c r="G29" s="25">
        <v>37</v>
      </c>
      <c r="H29" s="13">
        <v>40</v>
      </c>
      <c r="I29" s="13">
        <v>37</v>
      </c>
      <c r="J29" s="49" t="s">
        <v>10</v>
      </c>
    </row>
    <row r="30" spans="1:11" ht="33" thickBot="1">
      <c r="A30" s="16" t="s">
        <v>28</v>
      </c>
      <c r="B30" s="37" t="s">
        <v>49</v>
      </c>
      <c r="C30" s="38" t="s">
        <v>50</v>
      </c>
      <c r="D30" s="60" t="s">
        <v>50</v>
      </c>
      <c r="E30" s="17">
        <v>60</v>
      </c>
      <c r="F30" s="39">
        <v>50</v>
      </c>
      <c r="G30" s="25">
        <v>50</v>
      </c>
      <c r="H30" s="26">
        <v>50</v>
      </c>
      <c r="I30" s="26">
        <v>50</v>
      </c>
      <c r="J30" s="49" t="s">
        <v>10</v>
      </c>
    </row>
    <row r="31" spans="1:11" ht="33" thickBot="1">
      <c r="A31" s="17" t="s">
        <v>28</v>
      </c>
      <c r="B31" s="37" t="s">
        <v>29</v>
      </c>
      <c r="C31" s="12" t="s">
        <v>51</v>
      </c>
      <c r="D31" s="63" t="s">
        <v>51</v>
      </c>
      <c r="E31" s="17">
        <v>30</v>
      </c>
      <c r="F31" s="39">
        <v>25</v>
      </c>
      <c r="G31" s="25">
        <v>22</v>
      </c>
      <c r="H31" s="26">
        <v>25</v>
      </c>
      <c r="I31" s="26">
        <v>22</v>
      </c>
      <c r="J31" s="49" t="s">
        <v>10</v>
      </c>
    </row>
    <row r="32" spans="1:11" ht="33" thickBot="1">
      <c r="A32" s="17" t="s">
        <v>28</v>
      </c>
      <c r="B32" s="31" t="s">
        <v>29</v>
      </c>
      <c r="C32" s="12" t="s">
        <v>52</v>
      </c>
      <c r="D32" s="64" t="s">
        <v>52</v>
      </c>
      <c r="E32" s="17">
        <v>25</v>
      </c>
      <c r="F32" s="20">
        <v>25</v>
      </c>
      <c r="G32" s="25">
        <v>23</v>
      </c>
      <c r="H32" s="10">
        <v>25</v>
      </c>
      <c r="I32" s="26">
        <v>23</v>
      </c>
      <c r="J32" s="49" t="s">
        <v>10</v>
      </c>
    </row>
    <row r="33" spans="1:10">
      <c r="A33" s="294" t="s">
        <v>53</v>
      </c>
      <c r="B33" s="297" t="s">
        <v>29</v>
      </c>
      <c r="C33" s="310" t="s">
        <v>54</v>
      </c>
      <c r="D33" s="59" t="s">
        <v>55</v>
      </c>
      <c r="E33" s="294">
        <v>35</v>
      </c>
      <c r="F33" s="292">
        <v>35</v>
      </c>
      <c r="G33" s="292">
        <v>32</v>
      </c>
      <c r="H33" s="5">
        <v>20</v>
      </c>
      <c r="I33" s="172">
        <v>18</v>
      </c>
      <c r="J33" s="42" t="s">
        <v>10</v>
      </c>
    </row>
    <row r="34" spans="1:10" ht="33" thickBot="1">
      <c r="A34" s="296"/>
      <c r="B34" s="309"/>
      <c r="C34" s="311"/>
      <c r="D34" s="65" t="s">
        <v>56</v>
      </c>
      <c r="E34" s="296"/>
      <c r="F34" s="293"/>
      <c r="G34" s="293"/>
      <c r="H34" s="14">
        <v>15</v>
      </c>
      <c r="I34" s="173">
        <v>14</v>
      </c>
      <c r="J34" s="45" t="s">
        <v>10</v>
      </c>
    </row>
    <row r="35" spans="1:10" ht="33" thickBot="1">
      <c r="A35" s="17" t="s">
        <v>53</v>
      </c>
      <c r="B35" s="31" t="s">
        <v>29</v>
      </c>
      <c r="C35" s="40" t="s">
        <v>57</v>
      </c>
      <c r="D35" s="66" t="s">
        <v>58</v>
      </c>
      <c r="E35" s="26">
        <v>20</v>
      </c>
      <c r="F35" s="20">
        <v>20</v>
      </c>
      <c r="G35" s="21">
        <v>20</v>
      </c>
      <c r="H35" s="36">
        <v>20</v>
      </c>
      <c r="I35" s="26">
        <v>20</v>
      </c>
      <c r="J35" s="49" t="s">
        <v>10</v>
      </c>
    </row>
    <row r="36" spans="1:10" ht="15.95">
      <c r="A36" s="322" t="s">
        <v>53</v>
      </c>
      <c r="B36" s="297" t="s">
        <v>29</v>
      </c>
      <c r="C36" s="324" t="s">
        <v>59</v>
      </c>
      <c r="D36" s="67" t="s">
        <v>60</v>
      </c>
      <c r="E36" s="326">
        <v>50</v>
      </c>
      <c r="F36" s="328">
        <v>50</v>
      </c>
      <c r="G36" s="282">
        <v>46</v>
      </c>
      <c r="H36" s="5">
        <v>25</v>
      </c>
      <c r="I36" s="172">
        <v>23</v>
      </c>
      <c r="J36" s="42" t="s">
        <v>10</v>
      </c>
    </row>
    <row r="37" spans="1:10" ht="17.100000000000001" thickBot="1">
      <c r="A37" s="323"/>
      <c r="B37" s="291"/>
      <c r="C37" s="325"/>
      <c r="D37" s="68" t="s">
        <v>61</v>
      </c>
      <c r="E37" s="327"/>
      <c r="F37" s="329"/>
      <c r="G37" s="284"/>
      <c r="H37" s="9">
        <v>25</v>
      </c>
      <c r="I37" s="175">
        <v>43</v>
      </c>
      <c r="J37" s="45" t="s">
        <v>10</v>
      </c>
    </row>
    <row r="38" spans="1:10" ht="15.95">
      <c r="A38" s="294" t="s">
        <v>28</v>
      </c>
      <c r="B38" s="297" t="s">
        <v>43</v>
      </c>
      <c r="C38" s="316" t="s">
        <v>62</v>
      </c>
      <c r="D38" s="54" t="s">
        <v>63</v>
      </c>
      <c r="E38" s="294">
        <v>79</v>
      </c>
      <c r="F38" s="300">
        <v>72</v>
      </c>
      <c r="G38" s="319">
        <v>68</v>
      </c>
      <c r="H38" s="5">
        <v>25</v>
      </c>
      <c r="I38" s="42">
        <v>25</v>
      </c>
      <c r="J38" s="80" t="s">
        <v>10</v>
      </c>
    </row>
    <row r="39" spans="1:10" ht="15.95">
      <c r="A39" s="295"/>
      <c r="B39" s="298"/>
      <c r="C39" s="317"/>
      <c r="D39" s="46" t="s">
        <v>64</v>
      </c>
      <c r="E39" s="295"/>
      <c r="F39" s="301"/>
      <c r="G39" s="320"/>
      <c r="H39" s="7">
        <v>25</v>
      </c>
      <c r="I39" s="44">
        <v>23</v>
      </c>
      <c r="J39" s="81" t="s">
        <v>10</v>
      </c>
    </row>
    <row r="40" spans="1:10" ht="33" thickBot="1">
      <c r="A40" s="296"/>
      <c r="B40" s="291"/>
      <c r="C40" s="318"/>
      <c r="D40" s="48" t="s">
        <v>65</v>
      </c>
      <c r="E40" s="296"/>
      <c r="F40" s="302"/>
      <c r="G40" s="321"/>
      <c r="H40" s="14">
        <v>22</v>
      </c>
      <c r="I40" s="45">
        <v>20</v>
      </c>
      <c r="J40" s="82" t="s">
        <v>10</v>
      </c>
    </row>
    <row r="41" spans="1:10" ht="15.95">
      <c r="A41" s="294" t="s">
        <v>28</v>
      </c>
      <c r="B41" s="297" t="s">
        <v>43</v>
      </c>
      <c r="C41" s="316" t="s">
        <v>66</v>
      </c>
      <c r="D41" s="47" t="s">
        <v>67</v>
      </c>
      <c r="E41" s="294">
        <v>85</v>
      </c>
      <c r="F41" s="326">
        <v>85</v>
      </c>
      <c r="G41" s="332">
        <v>75</v>
      </c>
      <c r="H41" s="35">
        <v>25</v>
      </c>
      <c r="I41" s="176">
        <v>22</v>
      </c>
      <c r="J41" s="42" t="s">
        <v>10</v>
      </c>
    </row>
    <row r="42" spans="1:10" ht="15.95">
      <c r="A42" s="295"/>
      <c r="B42" s="330"/>
      <c r="C42" s="317"/>
      <c r="D42" s="46" t="s">
        <v>68</v>
      </c>
      <c r="E42" s="295"/>
      <c r="F42" s="331"/>
      <c r="G42" s="333"/>
      <c r="H42" s="7">
        <v>20</v>
      </c>
      <c r="I42" s="174">
        <v>20</v>
      </c>
      <c r="J42" s="44" t="s">
        <v>10</v>
      </c>
    </row>
    <row r="43" spans="1:10" ht="15.95">
      <c r="A43" s="295"/>
      <c r="B43" s="330"/>
      <c r="C43" s="317"/>
      <c r="D43" s="46" t="s">
        <v>69</v>
      </c>
      <c r="E43" s="295"/>
      <c r="F43" s="331"/>
      <c r="G43" s="333"/>
      <c r="H43" s="7">
        <v>20</v>
      </c>
      <c r="I43" s="174">
        <v>18</v>
      </c>
      <c r="J43" s="44" t="s">
        <v>10</v>
      </c>
    </row>
    <row r="44" spans="1:10" ht="17.100000000000001" thickBot="1">
      <c r="A44" s="296"/>
      <c r="B44" s="309"/>
      <c r="C44" s="318"/>
      <c r="D44" s="48" t="s">
        <v>70</v>
      </c>
      <c r="E44" s="296"/>
      <c r="F44" s="327"/>
      <c r="G44" s="334"/>
      <c r="H44" s="14">
        <v>20</v>
      </c>
      <c r="I44" s="173">
        <v>15</v>
      </c>
      <c r="J44" s="45" t="s">
        <v>10</v>
      </c>
    </row>
    <row r="45" spans="1:10" ht="33" thickBot="1">
      <c r="A45" s="17" t="s">
        <v>28</v>
      </c>
      <c r="B45" s="31" t="s">
        <v>29</v>
      </c>
      <c r="C45" s="40" t="s">
        <v>71</v>
      </c>
      <c r="D45" s="67" t="s">
        <v>72</v>
      </c>
      <c r="E45" s="26">
        <v>35</v>
      </c>
      <c r="F45" s="20">
        <v>35</v>
      </c>
      <c r="G45" s="25">
        <v>30</v>
      </c>
      <c r="H45" s="13">
        <v>35</v>
      </c>
      <c r="I45" s="26">
        <v>30</v>
      </c>
      <c r="J45" s="49" t="s">
        <v>10</v>
      </c>
    </row>
    <row r="46" spans="1:10" ht="17.100000000000001" thickBot="1">
      <c r="A46" s="294" t="s">
        <v>28</v>
      </c>
      <c r="B46" s="297" t="s">
        <v>29</v>
      </c>
      <c r="C46" s="324" t="s">
        <v>73</v>
      </c>
      <c r="D46" s="67" t="s">
        <v>74</v>
      </c>
      <c r="E46" s="290">
        <v>50</v>
      </c>
      <c r="F46" s="326">
        <v>50</v>
      </c>
      <c r="G46" s="282">
        <v>46</v>
      </c>
      <c r="H46" s="10">
        <v>25</v>
      </c>
      <c r="I46" s="5">
        <v>23</v>
      </c>
      <c r="J46" s="42" t="s">
        <v>10</v>
      </c>
    </row>
    <row r="47" spans="1:10" ht="17.100000000000001" thickBot="1">
      <c r="A47" s="296"/>
      <c r="B47" s="309"/>
      <c r="C47" s="325"/>
      <c r="D47" s="67" t="s">
        <v>75</v>
      </c>
      <c r="E47" s="291"/>
      <c r="F47" s="327"/>
      <c r="G47" s="284"/>
      <c r="H47" s="36">
        <v>25</v>
      </c>
      <c r="I47" s="14">
        <v>23</v>
      </c>
      <c r="J47" s="45" t="s">
        <v>10</v>
      </c>
    </row>
    <row r="48" spans="1:10" ht="17.100000000000001" thickBot="1">
      <c r="A48" s="294" t="s">
        <v>28</v>
      </c>
      <c r="B48" s="297" t="s">
        <v>29</v>
      </c>
      <c r="C48" s="316" t="s">
        <v>76</v>
      </c>
      <c r="D48" s="67" t="s">
        <v>77</v>
      </c>
      <c r="E48" s="294">
        <v>75</v>
      </c>
      <c r="F48" s="300">
        <v>70</v>
      </c>
      <c r="G48" s="290">
        <v>59</v>
      </c>
      <c r="H48" s="5">
        <v>20</v>
      </c>
      <c r="I48" s="172">
        <v>15</v>
      </c>
      <c r="J48" s="42" t="s">
        <v>10</v>
      </c>
    </row>
    <row r="49" spans="1:10" ht="17.100000000000001" thickBot="1">
      <c r="A49" s="295"/>
      <c r="B49" s="330"/>
      <c r="C49" s="317"/>
      <c r="D49" s="67" t="s">
        <v>78</v>
      </c>
      <c r="E49" s="295"/>
      <c r="F49" s="301"/>
      <c r="G49" s="298"/>
      <c r="H49" s="7">
        <v>25</v>
      </c>
      <c r="I49" s="174">
        <v>21</v>
      </c>
      <c r="J49" s="44" t="s">
        <v>10</v>
      </c>
    </row>
    <row r="50" spans="1:10" ht="17.100000000000001" thickBot="1">
      <c r="A50" s="296"/>
      <c r="B50" s="309"/>
      <c r="C50" s="318"/>
      <c r="D50" s="67" t="s">
        <v>79</v>
      </c>
      <c r="E50" s="296"/>
      <c r="F50" s="302"/>
      <c r="G50" s="291"/>
      <c r="H50" s="14">
        <v>25</v>
      </c>
      <c r="I50" s="173">
        <v>23</v>
      </c>
      <c r="J50" s="45" t="s">
        <v>10</v>
      </c>
    </row>
    <row r="51" spans="1:10" ht="17.100000000000001" thickBot="1">
      <c r="A51" s="294" t="s">
        <v>28</v>
      </c>
      <c r="B51" s="297" t="s">
        <v>29</v>
      </c>
      <c r="C51" s="316" t="s">
        <v>80</v>
      </c>
      <c r="D51" s="67" t="s">
        <v>81</v>
      </c>
      <c r="E51" s="294">
        <v>75</v>
      </c>
      <c r="F51" s="326">
        <v>75</v>
      </c>
      <c r="G51" s="332">
        <v>67</v>
      </c>
      <c r="H51" s="35">
        <v>25</v>
      </c>
      <c r="I51" s="172">
        <v>22</v>
      </c>
      <c r="J51" s="42" t="s">
        <v>10</v>
      </c>
    </row>
    <row r="52" spans="1:10" ht="17.100000000000001" thickBot="1">
      <c r="A52" s="295"/>
      <c r="B52" s="330"/>
      <c r="C52" s="317"/>
      <c r="D52" s="67" t="s">
        <v>82</v>
      </c>
      <c r="E52" s="295"/>
      <c r="F52" s="331"/>
      <c r="G52" s="333"/>
      <c r="H52" s="7">
        <v>25</v>
      </c>
      <c r="I52" s="174">
        <v>23</v>
      </c>
      <c r="J52" s="44" t="s">
        <v>10</v>
      </c>
    </row>
    <row r="53" spans="1:10" ht="17.100000000000001" thickBot="1">
      <c r="A53" s="296"/>
      <c r="B53" s="309"/>
      <c r="C53" s="318"/>
      <c r="D53" s="69" t="s">
        <v>83</v>
      </c>
      <c r="E53" s="296"/>
      <c r="F53" s="327"/>
      <c r="G53" s="334"/>
      <c r="H53" s="9">
        <v>25</v>
      </c>
      <c r="I53" s="173">
        <v>22</v>
      </c>
      <c r="J53" s="45" t="s">
        <v>10</v>
      </c>
    </row>
    <row r="54" spans="1:10" ht="33" thickBot="1">
      <c r="A54" s="8"/>
      <c r="B54" s="297" t="s">
        <v>29</v>
      </c>
      <c r="C54" s="336" t="s">
        <v>84</v>
      </c>
      <c r="D54" s="70" t="s">
        <v>85</v>
      </c>
      <c r="E54" s="294">
        <v>40</v>
      </c>
      <c r="F54" s="292">
        <v>40</v>
      </c>
      <c r="G54" s="290">
        <v>40</v>
      </c>
      <c r="H54" s="5">
        <v>15</v>
      </c>
      <c r="I54" s="172">
        <v>15</v>
      </c>
      <c r="J54" s="42" t="s">
        <v>10</v>
      </c>
    </row>
    <row r="55" spans="1:10" ht="33" thickBot="1">
      <c r="A55" s="17" t="s">
        <v>28</v>
      </c>
      <c r="B55" s="309"/>
      <c r="C55" s="337"/>
      <c r="D55" s="65" t="s">
        <v>86</v>
      </c>
      <c r="E55" s="296"/>
      <c r="F55" s="293"/>
      <c r="G55" s="291"/>
      <c r="H55" s="14">
        <v>25</v>
      </c>
      <c r="I55" s="173">
        <v>25</v>
      </c>
      <c r="J55" s="45" t="s">
        <v>10</v>
      </c>
    </row>
    <row r="56" spans="1:10" ht="15.95">
      <c r="A56" s="6" t="s">
        <v>87</v>
      </c>
      <c r="B56" s="36" t="s">
        <v>88</v>
      </c>
      <c r="C56" s="43" t="s">
        <v>89</v>
      </c>
      <c r="D56" s="64" t="s">
        <v>90</v>
      </c>
      <c r="E56" s="17">
        <v>35</v>
      </c>
      <c r="F56" s="179">
        <v>35</v>
      </c>
      <c r="G56" s="180">
        <v>30</v>
      </c>
      <c r="H56" s="181">
        <v>35</v>
      </c>
      <c r="I56" s="180">
        <v>30</v>
      </c>
      <c r="J56" s="49" t="s">
        <v>10</v>
      </c>
    </row>
    <row r="57" spans="1:10" ht="15.95" thickBot="1">
      <c r="A57" s="294" t="s">
        <v>87</v>
      </c>
      <c r="B57" s="290" t="s">
        <v>88</v>
      </c>
      <c r="C57" s="316" t="s">
        <v>91</v>
      </c>
      <c r="D57" s="71" t="s">
        <v>92</v>
      </c>
      <c r="E57" s="294">
        <v>60</v>
      </c>
      <c r="F57" s="326">
        <v>60</v>
      </c>
      <c r="G57" s="332">
        <v>40</v>
      </c>
      <c r="H57" s="5">
        <v>30</v>
      </c>
      <c r="I57" s="172">
        <v>25</v>
      </c>
      <c r="J57" s="42" t="s">
        <v>10</v>
      </c>
    </row>
    <row r="58" spans="1:10" ht="15.95" thickBot="1">
      <c r="A58" s="296"/>
      <c r="B58" s="291"/>
      <c r="C58" s="318"/>
      <c r="D58" s="71" t="s">
        <v>93</v>
      </c>
      <c r="E58" s="296"/>
      <c r="F58" s="327"/>
      <c r="G58" s="334"/>
      <c r="H58" s="9">
        <v>30</v>
      </c>
      <c r="I58" s="173">
        <v>15</v>
      </c>
      <c r="J58" s="45" t="s">
        <v>10</v>
      </c>
    </row>
    <row r="59" spans="1:10" ht="15.95">
      <c r="A59" s="294" t="s">
        <v>94</v>
      </c>
      <c r="B59" s="297" t="s">
        <v>95</v>
      </c>
      <c r="C59" s="324" t="s">
        <v>96</v>
      </c>
      <c r="D59" s="67" t="s">
        <v>97</v>
      </c>
      <c r="E59" s="294">
        <v>135</v>
      </c>
      <c r="F59" s="300">
        <v>133</v>
      </c>
      <c r="G59" s="290">
        <v>100</v>
      </c>
      <c r="H59" s="194">
        <v>18</v>
      </c>
      <c r="I59" s="172">
        <v>15</v>
      </c>
      <c r="J59" s="42" t="s">
        <v>10</v>
      </c>
    </row>
    <row r="60" spans="1:10" ht="15.95">
      <c r="A60" s="295"/>
      <c r="B60" s="330"/>
      <c r="C60" s="335"/>
      <c r="D60" s="72" t="s">
        <v>98</v>
      </c>
      <c r="E60" s="295"/>
      <c r="F60" s="301"/>
      <c r="G60" s="298"/>
      <c r="H60" s="7">
        <v>25</v>
      </c>
      <c r="I60" s="174">
        <v>20</v>
      </c>
      <c r="J60" s="44" t="s">
        <v>10</v>
      </c>
    </row>
    <row r="61" spans="1:10" ht="15.95">
      <c r="A61" s="295"/>
      <c r="B61" s="330"/>
      <c r="C61" s="335"/>
      <c r="D61" s="72" t="s">
        <v>99</v>
      </c>
      <c r="E61" s="295"/>
      <c r="F61" s="301"/>
      <c r="G61" s="298"/>
      <c r="H61" s="7">
        <v>45</v>
      </c>
      <c r="I61" s="174">
        <v>35</v>
      </c>
      <c r="J61" s="44" t="s">
        <v>10</v>
      </c>
    </row>
    <row r="62" spans="1:10" ht="15.95">
      <c r="A62" s="296"/>
      <c r="B62" s="309"/>
      <c r="C62" s="325"/>
      <c r="D62" s="68" t="s">
        <v>100</v>
      </c>
      <c r="E62" s="296"/>
      <c r="F62" s="302"/>
      <c r="G62" s="291"/>
      <c r="H62" s="9">
        <v>45</v>
      </c>
      <c r="I62" s="173">
        <v>30</v>
      </c>
      <c r="J62" s="45" t="s">
        <v>10</v>
      </c>
    </row>
    <row r="63" spans="1:10" ht="15.95">
      <c r="A63" s="294" t="s">
        <v>94</v>
      </c>
      <c r="B63" s="297" t="s">
        <v>95</v>
      </c>
      <c r="C63" s="324" t="s">
        <v>101</v>
      </c>
      <c r="D63" s="73" t="s">
        <v>102</v>
      </c>
      <c r="E63" s="294">
        <v>50</v>
      </c>
      <c r="F63" s="292">
        <v>50</v>
      </c>
      <c r="G63" s="292">
        <v>50</v>
      </c>
      <c r="H63" s="5">
        <v>20</v>
      </c>
      <c r="I63" s="177">
        <v>20</v>
      </c>
      <c r="J63" s="83" t="s">
        <v>10</v>
      </c>
    </row>
    <row r="64" spans="1:10" ht="15.95">
      <c r="A64" s="295"/>
      <c r="B64" s="330"/>
      <c r="C64" s="335"/>
      <c r="D64" s="74" t="s">
        <v>103</v>
      </c>
      <c r="E64" s="295"/>
      <c r="F64" s="338"/>
      <c r="G64" s="338"/>
      <c r="H64" s="7">
        <v>15</v>
      </c>
      <c r="I64" s="166">
        <v>15</v>
      </c>
      <c r="J64" s="83" t="s">
        <v>10</v>
      </c>
    </row>
    <row r="65" spans="1:10" ht="17.100000000000001" thickBot="1">
      <c r="A65" s="296"/>
      <c r="B65" s="309"/>
      <c r="C65" s="325"/>
      <c r="D65" s="75" t="s">
        <v>104</v>
      </c>
      <c r="E65" s="296"/>
      <c r="F65" s="293"/>
      <c r="G65" s="293"/>
      <c r="H65" s="14">
        <v>15</v>
      </c>
      <c r="I65" s="178">
        <v>15</v>
      </c>
      <c r="J65" s="87" t="s">
        <v>10</v>
      </c>
    </row>
    <row r="66" spans="1:10" ht="15.95">
      <c r="A66" s="294" t="s">
        <v>94</v>
      </c>
      <c r="B66" s="297" t="s">
        <v>95</v>
      </c>
      <c r="C66" s="324" t="s">
        <v>105</v>
      </c>
      <c r="D66" s="68" t="s">
        <v>106</v>
      </c>
      <c r="E66" s="294">
        <v>103</v>
      </c>
      <c r="F66" s="300">
        <v>105</v>
      </c>
      <c r="G66" s="292">
        <v>87</v>
      </c>
      <c r="H66" s="35">
        <v>30</v>
      </c>
      <c r="I66" s="5">
        <v>23</v>
      </c>
      <c r="J66" s="42" t="s">
        <v>10</v>
      </c>
    </row>
    <row r="67" spans="1:10" ht="17.100000000000001" thickBot="1">
      <c r="A67" s="295"/>
      <c r="B67" s="330"/>
      <c r="C67" s="335"/>
      <c r="D67" s="68" t="s">
        <v>107</v>
      </c>
      <c r="E67" s="295"/>
      <c r="F67" s="301"/>
      <c r="G67" s="338"/>
      <c r="H67" s="193">
        <v>25</v>
      </c>
      <c r="I67" s="7">
        <v>20</v>
      </c>
      <c r="J67" s="44" t="s">
        <v>10</v>
      </c>
    </row>
    <row r="68" spans="1:10" ht="33" thickBot="1">
      <c r="A68" s="295"/>
      <c r="B68" s="330"/>
      <c r="C68" s="335"/>
      <c r="D68" s="68" t="s">
        <v>108</v>
      </c>
      <c r="E68" s="295"/>
      <c r="F68" s="301"/>
      <c r="G68" s="338"/>
      <c r="H68" s="7">
        <v>25</v>
      </c>
      <c r="I68" s="7">
        <v>22</v>
      </c>
      <c r="J68" s="44" t="s">
        <v>10</v>
      </c>
    </row>
    <row r="69" spans="1:10" ht="15.95">
      <c r="A69" s="296"/>
      <c r="B69" s="309"/>
      <c r="C69" s="325"/>
      <c r="D69" s="68" t="s">
        <v>109</v>
      </c>
      <c r="E69" s="296"/>
      <c r="F69" s="302"/>
      <c r="G69" s="293"/>
      <c r="H69" s="9">
        <v>25</v>
      </c>
      <c r="I69" s="14">
        <v>22</v>
      </c>
      <c r="J69" s="45" t="s">
        <v>10</v>
      </c>
    </row>
    <row r="70" spans="1:10" ht="15.95">
      <c r="A70" s="294" t="s">
        <v>94</v>
      </c>
      <c r="B70" s="297" t="s">
        <v>95</v>
      </c>
      <c r="C70" s="316" t="s">
        <v>110</v>
      </c>
      <c r="D70" s="68" t="s">
        <v>111</v>
      </c>
      <c r="E70" s="294">
        <v>50</v>
      </c>
      <c r="F70" s="292">
        <v>50</v>
      </c>
      <c r="G70" s="300">
        <v>45</v>
      </c>
      <c r="H70" s="194">
        <v>25</v>
      </c>
      <c r="I70" s="195">
        <v>25</v>
      </c>
      <c r="J70" s="83" t="s">
        <v>10</v>
      </c>
    </row>
    <row r="71" spans="1:10" ht="15.95">
      <c r="A71" s="296"/>
      <c r="B71" s="309"/>
      <c r="C71" s="318"/>
      <c r="D71" s="68" t="s">
        <v>112</v>
      </c>
      <c r="E71" s="296"/>
      <c r="F71" s="293"/>
      <c r="G71" s="302"/>
      <c r="H71" s="9">
        <v>25</v>
      </c>
      <c r="I71" s="166">
        <v>20</v>
      </c>
      <c r="J71" s="78" t="s">
        <v>10</v>
      </c>
    </row>
    <row r="72" spans="1:10" ht="17.100000000000001" thickBot="1">
      <c r="A72" s="294" t="s">
        <v>94</v>
      </c>
      <c r="B72" s="297" t="s">
        <v>95</v>
      </c>
      <c r="C72" s="316" t="s">
        <v>113</v>
      </c>
      <c r="D72" s="68" t="s">
        <v>114</v>
      </c>
      <c r="E72" s="294">
        <v>85</v>
      </c>
      <c r="F72" s="292">
        <v>85</v>
      </c>
      <c r="G72" s="292">
        <v>70</v>
      </c>
      <c r="H72" s="5">
        <v>30</v>
      </c>
      <c r="I72" s="166">
        <v>25</v>
      </c>
      <c r="J72" s="78" t="s">
        <v>10</v>
      </c>
    </row>
    <row r="73" spans="1:10" ht="17.100000000000001" thickBot="1">
      <c r="A73" s="295"/>
      <c r="B73" s="330"/>
      <c r="C73" s="317"/>
      <c r="D73" s="68" t="s">
        <v>115</v>
      </c>
      <c r="E73" s="295"/>
      <c r="F73" s="338"/>
      <c r="G73" s="338"/>
      <c r="H73" s="7">
        <v>25</v>
      </c>
      <c r="I73" s="166">
        <v>20</v>
      </c>
      <c r="J73" s="78" t="s">
        <v>10</v>
      </c>
    </row>
    <row r="74" spans="1:10" ht="17.100000000000001" thickBot="1">
      <c r="A74" s="296"/>
      <c r="B74" s="309"/>
      <c r="C74" s="318"/>
      <c r="D74" s="68" t="s">
        <v>116</v>
      </c>
      <c r="E74" s="296"/>
      <c r="F74" s="293"/>
      <c r="G74" s="293"/>
      <c r="H74" s="14">
        <v>30</v>
      </c>
      <c r="I74" s="178">
        <v>25</v>
      </c>
      <c r="J74" s="84" t="s">
        <v>10</v>
      </c>
    </row>
    <row r="75" spans="1:10" ht="33" thickBot="1">
      <c r="A75" s="17" t="s">
        <v>94</v>
      </c>
      <c r="B75" s="31" t="s">
        <v>95</v>
      </c>
      <c r="C75" s="40" t="s">
        <v>117</v>
      </c>
      <c r="D75" s="68" t="s">
        <v>118</v>
      </c>
      <c r="E75" s="26">
        <v>60</v>
      </c>
      <c r="F75" s="20">
        <v>60</v>
      </c>
      <c r="G75" s="25">
        <v>50</v>
      </c>
      <c r="H75" s="13">
        <v>60</v>
      </c>
      <c r="I75" s="26">
        <v>50</v>
      </c>
      <c r="J75" s="49" t="s">
        <v>10</v>
      </c>
    </row>
    <row r="76" spans="1:10" ht="33" thickBot="1">
      <c r="A76" s="17" t="s">
        <v>94</v>
      </c>
      <c r="B76" s="31" t="s">
        <v>95</v>
      </c>
      <c r="C76" s="40" t="s">
        <v>119</v>
      </c>
      <c r="D76" s="68" t="s">
        <v>120</v>
      </c>
      <c r="E76" s="26">
        <v>45</v>
      </c>
      <c r="F76" s="20">
        <v>45</v>
      </c>
      <c r="G76" s="25">
        <v>35</v>
      </c>
      <c r="H76" s="26">
        <v>45</v>
      </c>
      <c r="I76" s="26">
        <v>35</v>
      </c>
      <c r="J76" s="49" t="s">
        <v>10</v>
      </c>
    </row>
    <row r="77" spans="1:10" ht="33" thickBot="1">
      <c r="A77" s="4" t="s">
        <v>94</v>
      </c>
      <c r="B77" s="34" t="s">
        <v>95</v>
      </c>
      <c r="C77" s="41" t="s">
        <v>121</v>
      </c>
      <c r="D77" s="68" t="s">
        <v>121</v>
      </c>
      <c r="E77" s="17">
        <v>25</v>
      </c>
      <c r="F77" s="185">
        <v>25</v>
      </c>
      <c r="G77" s="186">
        <v>15</v>
      </c>
      <c r="H77" s="190">
        <v>25</v>
      </c>
      <c r="I77" s="180">
        <v>15</v>
      </c>
      <c r="J77" s="191" t="s">
        <v>10</v>
      </c>
    </row>
    <row r="78" spans="1:10" ht="33" thickBot="1">
      <c r="A78" s="17" t="s">
        <v>94</v>
      </c>
      <c r="B78" s="31" t="s">
        <v>95</v>
      </c>
      <c r="C78" s="40" t="s">
        <v>122</v>
      </c>
      <c r="D78" s="68" t="s">
        <v>123</v>
      </c>
      <c r="E78" s="31">
        <v>20</v>
      </c>
      <c r="F78" s="20">
        <v>20</v>
      </c>
      <c r="G78" s="25">
        <v>15</v>
      </c>
      <c r="H78" s="10">
        <v>20</v>
      </c>
      <c r="I78" s="21">
        <v>15</v>
      </c>
      <c r="J78" s="49" t="s">
        <v>10</v>
      </c>
    </row>
    <row r="79" spans="1:10" ht="33" thickBot="1">
      <c r="A79" s="294" t="s">
        <v>124</v>
      </c>
      <c r="B79" s="297" t="s">
        <v>125</v>
      </c>
      <c r="C79" s="316" t="s">
        <v>126</v>
      </c>
      <c r="D79" s="65" t="s">
        <v>127</v>
      </c>
      <c r="E79" s="294">
        <v>65</v>
      </c>
      <c r="F79" s="300">
        <v>54</v>
      </c>
      <c r="G79" s="339">
        <v>49</v>
      </c>
      <c r="H79" s="200">
        <v>12</v>
      </c>
      <c r="I79" s="201">
        <v>12</v>
      </c>
      <c r="J79" s="42" t="s">
        <v>10</v>
      </c>
    </row>
    <row r="80" spans="1:10" ht="32.1">
      <c r="A80" s="295"/>
      <c r="B80" s="330"/>
      <c r="C80" s="317"/>
      <c r="D80" s="46" t="s">
        <v>128</v>
      </c>
      <c r="E80" s="295"/>
      <c r="F80" s="301"/>
      <c r="G80" s="340"/>
      <c r="H80" s="44">
        <v>30</v>
      </c>
      <c r="I80" s="81">
        <v>27</v>
      </c>
      <c r="J80" s="44" t="s">
        <v>10</v>
      </c>
    </row>
    <row r="81" spans="1:10" ht="15.95">
      <c r="A81" s="296"/>
      <c r="B81" s="309"/>
      <c r="C81" s="318"/>
      <c r="D81" s="68" t="s">
        <v>129</v>
      </c>
      <c r="E81" s="296"/>
      <c r="F81" s="302"/>
      <c r="G81" s="341"/>
      <c r="H81" s="202">
        <v>12</v>
      </c>
      <c r="I81" s="196">
        <v>10</v>
      </c>
      <c r="J81" s="45" t="s">
        <v>10</v>
      </c>
    </row>
    <row r="82" spans="1:10" ht="15.95">
      <c r="A82" s="294" t="s">
        <v>124</v>
      </c>
      <c r="B82" s="297" t="s">
        <v>125</v>
      </c>
      <c r="C82" s="316" t="s">
        <v>130</v>
      </c>
      <c r="D82" s="47" t="s">
        <v>131</v>
      </c>
      <c r="E82" s="294">
        <v>60</v>
      </c>
      <c r="F82" s="292">
        <v>60</v>
      </c>
      <c r="G82" s="292">
        <v>45</v>
      </c>
      <c r="H82" s="5">
        <v>20</v>
      </c>
      <c r="I82" s="172">
        <v>15</v>
      </c>
      <c r="J82" s="42" t="s">
        <v>10</v>
      </c>
    </row>
    <row r="83" spans="1:10" ht="15.95">
      <c r="A83" s="295"/>
      <c r="B83" s="330"/>
      <c r="C83" s="317"/>
      <c r="D83" s="46" t="s">
        <v>132</v>
      </c>
      <c r="E83" s="295"/>
      <c r="F83" s="338"/>
      <c r="G83" s="338"/>
      <c r="H83" s="7">
        <v>20</v>
      </c>
      <c r="I83" s="174">
        <v>15</v>
      </c>
      <c r="J83" s="44" t="s">
        <v>10</v>
      </c>
    </row>
    <row r="84" spans="1:10" ht="33" thickBot="1">
      <c r="A84" s="296"/>
      <c r="B84" s="309"/>
      <c r="C84" s="318"/>
      <c r="D84" s="48" t="s">
        <v>133</v>
      </c>
      <c r="E84" s="296"/>
      <c r="F84" s="293"/>
      <c r="G84" s="293"/>
      <c r="H84" s="9">
        <v>20</v>
      </c>
      <c r="I84" s="173">
        <v>15</v>
      </c>
      <c r="J84" s="45" t="s">
        <v>10</v>
      </c>
    </row>
    <row r="85" spans="1:10" ht="15.95">
      <c r="A85" s="294" t="s">
        <v>124</v>
      </c>
      <c r="B85" s="297" t="s">
        <v>125</v>
      </c>
      <c r="C85" s="316" t="s">
        <v>134</v>
      </c>
      <c r="D85" s="47" t="s">
        <v>135</v>
      </c>
      <c r="E85" s="294">
        <v>118</v>
      </c>
      <c r="F85" s="292">
        <v>118</v>
      </c>
      <c r="G85" s="290">
        <v>110</v>
      </c>
      <c r="H85" s="5">
        <v>15</v>
      </c>
      <c r="I85" s="172">
        <v>15</v>
      </c>
      <c r="J85" s="42" t="s">
        <v>10</v>
      </c>
    </row>
    <row r="86" spans="1:10" ht="15.95">
      <c r="A86" s="295"/>
      <c r="B86" s="330"/>
      <c r="C86" s="317"/>
      <c r="D86" s="46" t="s">
        <v>136</v>
      </c>
      <c r="E86" s="295"/>
      <c r="F86" s="338"/>
      <c r="G86" s="298"/>
      <c r="H86" s="7">
        <v>20</v>
      </c>
      <c r="I86" s="174">
        <v>18</v>
      </c>
      <c r="J86" s="44" t="s">
        <v>10</v>
      </c>
    </row>
    <row r="87" spans="1:10" ht="15.95">
      <c r="A87" s="295"/>
      <c r="B87" s="330"/>
      <c r="C87" s="317"/>
      <c r="D87" s="46" t="s">
        <v>137</v>
      </c>
      <c r="E87" s="295"/>
      <c r="F87" s="338"/>
      <c r="G87" s="298"/>
      <c r="H87" s="7">
        <v>17</v>
      </c>
      <c r="I87" s="174">
        <v>15</v>
      </c>
      <c r="J87" s="44" t="s">
        <v>10</v>
      </c>
    </row>
    <row r="88" spans="1:10" ht="15.95">
      <c r="A88" s="295"/>
      <c r="B88" s="330"/>
      <c r="C88" s="317"/>
      <c r="D88" s="46" t="s">
        <v>138</v>
      </c>
      <c r="E88" s="295"/>
      <c r="F88" s="338"/>
      <c r="G88" s="298"/>
      <c r="H88" s="7">
        <v>15</v>
      </c>
      <c r="I88" s="174">
        <v>15</v>
      </c>
      <c r="J88" s="44" t="s">
        <v>10</v>
      </c>
    </row>
    <row r="89" spans="1:10" ht="15.95">
      <c r="A89" s="295"/>
      <c r="B89" s="330"/>
      <c r="C89" s="317"/>
      <c r="D89" s="46" t="s">
        <v>139</v>
      </c>
      <c r="E89" s="295"/>
      <c r="F89" s="338"/>
      <c r="G89" s="298"/>
      <c r="H89" s="7">
        <v>17</v>
      </c>
      <c r="I89" s="174">
        <v>15</v>
      </c>
      <c r="J89" s="44" t="s">
        <v>10</v>
      </c>
    </row>
    <row r="90" spans="1:10" ht="15.95">
      <c r="A90" s="295"/>
      <c r="B90" s="330"/>
      <c r="C90" s="317"/>
      <c r="D90" s="46" t="s">
        <v>140</v>
      </c>
      <c r="E90" s="295"/>
      <c r="F90" s="338"/>
      <c r="G90" s="298"/>
      <c r="H90" s="7">
        <v>17</v>
      </c>
      <c r="I90" s="174">
        <v>15</v>
      </c>
      <c r="J90" s="44" t="s">
        <v>10</v>
      </c>
    </row>
    <row r="91" spans="1:10" ht="15.95">
      <c r="A91" s="296"/>
      <c r="B91" s="309"/>
      <c r="C91" s="318"/>
      <c r="D91" s="48" t="s">
        <v>141</v>
      </c>
      <c r="E91" s="296"/>
      <c r="F91" s="293"/>
      <c r="G91" s="291"/>
      <c r="H91" s="7">
        <v>17</v>
      </c>
      <c r="I91" s="174">
        <v>17</v>
      </c>
      <c r="J91" s="45" t="s">
        <v>10</v>
      </c>
    </row>
    <row r="92" spans="1:10" ht="48">
      <c r="A92" s="294" t="s">
        <v>94</v>
      </c>
      <c r="B92" s="297" t="s">
        <v>125</v>
      </c>
      <c r="C92" s="342" t="s">
        <v>142</v>
      </c>
      <c r="D92" s="68" t="s">
        <v>143</v>
      </c>
      <c r="E92" s="294">
        <v>15</v>
      </c>
      <c r="F92" s="300">
        <v>20</v>
      </c>
      <c r="G92" s="292">
        <v>15</v>
      </c>
      <c r="H92" s="5">
        <v>20</v>
      </c>
      <c r="I92" s="5">
        <v>15</v>
      </c>
      <c r="J92" s="42" t="s">
        <v>10</v>
      </c>
    </row>
    <row r="93" spans="1:10" ht="17.100000000000001" thickBot="1">
      <c r="A93" s="296"/>
      <c r="B93" s="309"/>
      <c r="C93" s="318"/>
      <c r="D93" s="68" t="s">
        <v>144</v>
      </c>
      <c r="E93" s="296"/>
      <c r="F93" s="302"/>
      <c r="G93" s="293"/>
      <c r="H93" s="14" t="s">
        <v>145</v>
      </c>
      <c r="I93" s="14" t="s">
        <v>145</v>
      </c>
      <c r="J93" s="45" t="s">
        <v>10</v>
      </c>
    </row>
    <row r="94" spans="1:10" ht="33" thickBot="1">
      <c r="A94" s="17" t="s">
        <v>146</v>
      </c>
      <c r="B94" s="31" t="s">
        <v>147</v>
      </c>
      <c r="C94" s="342" t="s">
        <v>148</v>
      </c>
      <c r="D94" s="76" t="s">
        <v>149</v>
      </c>
      <c r="E94" s="297">
        <v>80</v>
      </c>
      <c r="F94" s="292">
        <v>80</v>
      </c>
      <c r="G94" s="290">
        <v>72</v>
      </c>
      <c r="H94" s="21">
        <v>20</v>
      </c>
      <c r="I94" s="49">
        <v>18</v>
      </c>
      <c r="J94" s="49" t="s">
        <v>10</v>
      </c>
    </row>
    <row r="95" spans="1:10" ht="17.100000000000001" thickBot="1">
      <c r="A95" s="17"/>
      <c r="B95" s="31"/>
      <c r="C95" s="343"/>
      <c r="D95" s="76" t="s">
        <v>150</v>
      </c>
      <c r="E95" s="330"/>
      <c r="F95" s="338"/>
      <c r="G95" s="298"/>
      <c r="H95" s="25">
        <v>20</v>
      </c>
      <c r="I95" s="49">
        <v>18</v>
      </c>
      <c r="J95" s="49" t="s">
        <v>10</v>
      </c>
    </row>
    <row r="96" spans="1:10" ht="15.95">
      <c r="A96" s="17"/>
      <c r="B96" s="31"/>
      <c r="C96" s="343"/>
      <c r="D96" s="76" t="s">
        <v>151</v>
      </c>
      <c r="E96" s="330"/>
      <c r="F96" s="338"/>
      <c r="G96" s="298"/>
      <c r="H96" s="25">
        <v>20</v>
      </c>
      <c r="I96" s="49">
        <v>18</v>
      </c>
      <c r="J96" s="49" t="s">
        <v>10</v>
      </c>
    </row>
    <row r="97" spans="1:10" ht="15.95">
      <c r="A97" s="17"/>
      <c r="B97" s="31"/>
      <c r="C97" s="344"/>
      <c r="D97" s="76" t="s">
        <v>152</v>
      </c>
      <c r="E97" s="309"/>
      <c r="F97" s="293"/>
      <c r="G97" s="298"/>
      <c r="H97" s="25">
        <v>20</v>
      </c>
      <c r="I97" s="49">
        <v>18</v>
      </c>
      <c r="J97" s="49" t="s">
        <v>10</v>
      </c>
    </row>
    <row r="98" spans="1:10" ht="48">
      <c r="A98" s="17" t="s">
        <v>146</v>
      </c>
      <c r="B98" s="31" t="s">
        <v>153</v>
      </c>
      <c r="C98" s="50" t="s">
        <v>154</v>
      </c>
      <c r="D98" s="57" t="s">
        <v>155</v>
      </c>
      <c r="E98" s="31">
        <v>35</v>
      </c>
      <c r="F98" s="187">
        <v>35</v>
      </c>
      <c r="G98" s="189">
        <v>30</v>
      </c>
      <c r="H98" s="188">
        <v>35</v>
      </c>
      <c r="I98" s="26">
        <v>30</v>
      </c>
      <c r="J98" s="49" t="s">
        <v>10</v>
      </c>
    </row>
    <row r="99" spans="1:10" ht="15.95">
      <c r="A99" s="345" t="s">
        <v>146</v>
      </c>
      <c r="B99" s="297" t="s">
        <v>147</v>
      </c>
      <c r="C99" s="342" t="s">
        <v>156</v>
      </c>
      <c r="D99" s="57" t="s">
        <v>157</v>
      </c>
      <c r="E99" s="294">
        <v>70</v>
      </c>
      <c r="F99" s="300">
        <v>72</v>
      </c>
      <c r="G99" s="348">
        <v>54</v>
      </c>
      <c r="H99" s="80">
        <v>22</v>
      </c>
      <c r="I99" s="80">
        <v>16</v>
      </c>
      <c r="J99" s="42" t="s">
        <v>10</v>
      </c>
    </row>
    <row r="100" spans="1:10" ht="15.95">
      <c r="A100" s="346"/>
      <c r="B100" s="330"/>
      <c r="C100" s="317"/>
      <c r="D100" s="57" t="s">
        <v>158</v>
      </c>
      <c r="E100" s="295"/>
      <c r="F100" s="301"/>
      <c r="G100" s="349"/>
      <c r="H100" s="81">
        <v>12</v>
      </c>
      <c r="I100" s="81">
        <v>10</v>
      </c>
      <c r="J100" s="44" t="s">
        <v>10</v>
      </c>
    </row>
    <row r="101" spans="1:10" ht="32.1">
      <c r="A101" s="346"/>
      <c r="B101" s="330"/>
      <c r="C101" s="317"/>
      <c r="D101" s="57" t="s">
        <v>159</v>
      </c>
      <c r="E101" s="295"/>
      <c r="F101" s="301"/>
      <c r="G101" s="349"/>
      <c r="H101" s="81">
        <v>18</v>
      </c>
      <c r="I101" s="81">
        <v>10</v>
      </c>
      <c r="J101" s="44" t="s">
        <v>10</v>
      </c>
    </row>
    <row r="102" spans="1:10" ht="32.1">
      <c r="A102" s="347"/>
      <c r="B102" s="309"/>
      <c r="C102" s="318"/>
      <c r="D102" s="57" t="s">
        <v>160</v>
      </c>
      <c r="E102" s="296"/>
      <c r="F102" s="302"/>
      <c r="G102" s="350"/>
      <c r="H102" s="82">
        <v>20</v>
      </c>
      <c r="I102" s="196">
        <v>18</v>
      </c>
      <c r="J102" s="45" t="s">
        <v>10</v>
      </c>
    </row>
    <row r="103" spans="1:10" ht="32.1">
      <c r="A103" s="51" t="s">
        <v>146</v>
      </c>
      <c r="B103" s="31" t="s">
        <v>147</v>
      </c>
      <c r="C103" s="40" t="s">
        <v>161</v>
      </c>
      <c r="D103" s="57" t="s">
        <v>162</v>
      </c>
      <c r="E103" s="26">
        <v>35</v>
      </c>
      <c r="F103" s="20">
        <v>35</v>
      </c>
      <c r="G103" s="21">
        <v>28</v>
      </c>
      <c r="H103" s="13">
        <v>35</v>
      </c>
      <c r="I103" s="26">
        <v>28</v>
      </c>
      <c r="J103" s="49" t="s">
        <v>10</v>
      </c>
    </row>
    <row r="104" spans="1:10" ht="33" thickBot="1">
      <c r="A104" s="51" t="s">
        <v>146</v>
      </c>
      <c r="B104" s="31" t="s">
        <v>7</v>
      </c>
      <c r="C104" s="40" t="s">
        <v>163</v>
      </c>
      <c r="D104" s="57" t="s">
        <v>163</v>
      </c>
      <c r="E104" s="17">
        <v>30</v>
      </c>
      <c r="F104" s="185">
        <v>30</v>
      </c>
      <c r="G104" s="186">
        <v>25</v>
      </c>
      <c r="H104" s="180">
        <v>30</v>
      </c>
      <c r="I104" s="180">
        <v>25</v>
      </c>
      <c r="J104" s="49" t="s">
        <v>10</v>
      </c>
    </row>
    <row r="105" spans="1:10" ht="15.95">
      <c r="A105" s="345" t="s">
        <v>146</v>
      </c>
      <c r="B105" s="297" t="s">
        <v>7</v>
      </c>
      <c r="C105" s="324" t="s">
        <v>164</v>
      </c>
      <c r="D105" s="76" t="s">
        <v>165</v>
      </c>
      <c r="E105" s="294">
        <v>90</v>
      </c>
      <c r="F105" s="306">
        <v>80</v>
      </c>
      <c r="G105" s="351">
        <v>74</v>
      </c>
      <c r="H105" s="5">
        <v>40</v>
      </c>
      <c r="I105" s="5">
        <v>37</v>
      </c>
      <c r="J105" s="42" t="s">
        <v>10</v>
      </c>
    </row>
    <row r="106" spans="1:10" ht="17.100000000000001" thickBot="1">
      <c r="A106" s="347"/>
      <c r="B106" s="309"/>
      <c r="C106" s="325"/>
      <c r="D106" s="57" t="s">
        <v>166</v>
      </c>
      <c r="E106" s="296"/>
      <c r="F106" s="308"/>
      <c r="G106" s="352"/>
      <c r="H106" s="14">
        <v>40</v>
      </c>
      <c r="I106" s="14">
        <v>37</v>
      </c>
      <c r="J106" s="45" t="s">
        <v>10</v>
      </c>
    </row>
    <row r="107" spans="1:10" ht="15.95">
      <c r="A107" s="345" t="s">
        <v>146</v>
      </c>
      <c r="B107" s="297" t="s">
        <v>7</v>
      </c>
      <c r="C107" s="316" t="s">
        <v>167</v>
      </c>
      <c r="D107" s="57" t="s">
        <v>168</v>
      </c>
      <c r="E107" s="294">
        <v>105</v>
      </c>
      <c r="F107" s="326">
        <v>105</v>
      </c>
      <c r="G107" s="332">
        <v>77</v>
      </c>
      <c r="H107" s="5">
        <v>70</v>
      </c>
      <c r="I107" s="172">
        <v>50</v>
      </c>
      <c r="J107" s="42" t="s">
        <v>10</v>
      </c>
    </row>
    <row r="108" spans="1:10" ht="15.95">
      <c r="A108" s="347"/>
      <c r="B108" s="309"/>
      <c r="C108" s="318"/>
      <c r="D108" s="57" t="s">
        <v>169</v>
      </c>
      <c r="E108" s="296"/>
      <c r="F108" s="331"/>
      <c r="G108" s="333"/>
      <c r="H108" s="14">
        <v>35</v>
      </c>
      <c r="I108" s="173">
        <v>27</v>
      </c>
      <c r="J108" s="45" t="s">
        <v>10</v>
      </c>
    </row>
    <row r="109" spans="1:10" ht="15.95">
      <c r="A109" s="345" t="s">
        <v>146</v>
      </c>
      <c r="B109" s="297" t="s">
        <v>170</v>
      </c>
      <c r="C109" s="324" t="s">
        <v>171</v>
      </c>
      <c r="D109" s="57" t="s">
        <v>172</v>
      </c>
      <c r="E109" s="353">
        <v>50</v>
      </c>
      <c r="F109" s="356">
        <v>50</v>
      </c>
      <c r="G109" s="358">
        <v>50</v>
      </c>
      <c r="H109" s="172">
        <v>20</v>
      </c>
      <c r="I109" s="172">
        <v>20</v>
      </c>
      <c r="J109" s="42" t="s">
        <v>10</v>
      </c>
    </row>
    <row r="110" spans="1:10" ht="32.1">
      <c r="A110" s="347"/>
      <c r="B110" s="291"/>
      <c r="C110" s="325"/>
      <c r="D110" s="52" t="s">
        <v>173</v>
      </c>
      <c r="E110" s="355"/>
      <c r="F110" s="357"/>
      <c r="G110" s="359"/>
      <c r="H110" s="173">
        <v>30</v>
      </c>
      <c r="I110" s="173">
        <v>30</v>
      </c>
      <c r="J110" s="45" t="s">
        <v>10</v>
      </c>
    </row>
    <row r="111" spans="1:10" ht="15.95">
      <c r="A111" s="345" t="s">
        <v>124</v>
      </c>
      <c r="B111" s="297" t="s">
        <v>174</v>
      </c>
      <c r="C111" s="336" t="s">
        <v>175</v>
      </c>
      <c r="D111" s="47" t="s">
        <v>176</v>
      </c>
      <c r="E111" s="294">
        <v>40</v>
      </c>
      <c r="F111" s="331">
        <v>40</v>
      </c>
      <c r="G111" s="333">
        <v>32</v>
      </c>
      <c r="H111" s="5">
        <v>25</v>
      </c>
      <c r="I111" s="172">
        <v>12</v>
      </c>
      <c r="J111" s="42" t="s">
        <v>10</v>
      </c>
    </row>
    <row r="112" spans="1:10" ht="32.1">
      <c r="A112" s="347"/>
      <c r="B112" s="291"/>
      <c r="C112" s="337"/>
      <c r="D112" s="53" t="s">
        <v>177</v>
      </c>
      <c r="E112" s="296"/>
      <c r="F112" s="327"/>
      <c r="G112" s="334"/>
      <c r="H112" s="9">
        <v>15</v>
      </c>
      <c r="I112" s="173">
        <v>20</v>
      </c>
      <c r="J112" s="45" t="s">
        <v>10</v>
      </c>
    </row>
    <row r="113" spans="1:10" ht="32.1">
      <c r="A113" s="345" t="s">
        <v>124</v>
      </c>
      <c r="B113" s="297" t="s">
        <v>125</v>
      </c>
      <c r="C113" s="342" t="s">
        <v>178</v>
      </c>
      <c r="D113" s="54" t="s">
        <v>179</v>
      </c>
      <c r="E113" s="294">
        <v>44</v>
      </c>
      <c r="F113" s="292">
        <v>44</v>
      </c>
      <c r="G113" s="292">
        <v>34</v>
      </c>
      <c r="H113" s="5">
        <v>20</v>
      </c>
      <c r="I113" s="172">
        <v>18</v>
      </c>
      <c r="J113" s="42" t="s">
        <v>10</v>
      </c>
    </row>
    <row r="114" spans="1:10" ht="15.95">
      <c r="A114" s="347"/>
      <c r="B114" s="309"/>
      <c r="C114" s="344"/>
      <c r="D114" s="52" t="s">
        <v>180</v>
      </c>
      <c r="E114" s="296"/>
      <c r="F114" s="293"/>
      <c r="G114" s="293"/>
      <c r="H114" s="197">
        <v>24</v>
      </c>
      <c r="I114" s="198">
        <v>16</v>
      </c>
      <c r="J114" s="199" t="s">
        <v>10</v>
      </c>
    </row>
    <row r="115" spans="1:10" ht="15.95">
      <c r="A115" s="345" t="s">
        <v>146</v>
      </c>
      <c r="B115" s="297" t="s">
        <v>147</v>
      </c>
      <c r="C115" s="342" t="s">
        <v>181</v>
      </c>
      <c r="D115" s="57" t="s">
        <v>182</v>
      </c>
      <c r="E115" s="353">
        <v>52</v>
      </c>
      <c r="F115" s="290">
        <v>52</v>
      </c>
      <c r="G115" s="292">
        <v>46</v>
      </c>
      <c r="H115" s="5">
        <v>20</v>
      </c>
      <c r="I115" s="177">
        <v>18</v>
      </c>
      <c r="J115" s="83" t="s">
        <v>10</v>
      </c>
    </row>
    <row r="116" spans="1:10" ht="15.95">
      <c r="A116" s="346"/>
      <c r="B116" s="298"/>
      <c r="C116" s="317"/>
      <c r="D116" s="68" t="s">
        <v>183</v>
      </c>
      <c r="E116" s="354"/>
      <c r="F116" s="298"/>
      <c r="G116" s="338"/>
      <c r="H116" s="182">
        <v>14</v>
      </c>
      <c r="I116" s="183">
        <v>13</v>
      </c>
      <c r="J116" s="184" t="s">
        <v>10</v>
      </c>
    </row>
    <row r="117" spans="1:10" ht="17.100000000000001" thickBot="1">
      <c r="A117" s="347"/>
      <c r="B117" s="291"/>
      <c r="C117" s="318"/>
      <c r="D117" s="57" t="s">
        <v>184</v>
      </c>
      <c r="E117" s="355"/>
      <c r="F117" s="291"/>
      <c r="G117" s="293"/>
      <c r="H117" s="14">
        <v>18</v>
      </c>
      <c r="I117" s="178">
        <v>15</v>
      </c>
      <c r="J117" s="84" t="s">
        <v>10</v>
      </c>
    </row>
    <row r="118" spans="1:10" ht="96.95" thickBot="1">
      <c r="A118" s="55" t="s">
        <v>185</v>
      </c>
      <c r="B118" s="55" t="s">
        <v>186</v>
      </c>
      <c r="C118" s="40" t="s">
        <v>187</v>
      </c>
      <c r="D118" s="56" t="s">
        <v>188</v>
      </c>
      <c r="E118" s="26">
        <v>12</v>
      </c>
      <c r="F118" s="26">
        <v>12</v>
      </c>
      <c r="G118" s="26">
        <v>9</v>
      </c>
      <c r="H118" s="13">
        <v>12</v>
      </c>
      <c r="I118" s="26">
        <v>9</v>
      </c>
      <c r="J118" s="49" t="s">
        <v>10</v>
      </c>
    </row>
  </sheetData>
  <mergeCells count="189">
    <mergeCell ref="A111:A112"/>
    <mergeCell ref="B111:B112"/>
    <mergeCell ref="C111:C112"/>
    <mergeCell ref="E111:E112"/>
    <mergeCell ref="F111:F112"/>
    <mergeCell ref="G111:G112"/>
    <mergeCell ref="A109:A110"/>
    <mergeCell ref="B109:B110"/>
    <mergeCell ref="A115:A117"/>
    <mergeCell ref="B115:B117"/>
    <mergeCell ref="C115:C117"/>
    <mergeCell ref="E115:E117"/>
    <mergeCell ref="F115:F117"/>
    <mergeCell ref="G115:G117"/>
    <mergeCell ref="A113:A114"/>
    <mergeCell ref="B113:B114"/>
    <mergeCell ref="C113:C114"/>
    <mergeCell ref="E113:E114"/>
    <mergeCell ref="F113:F114"/>
    <mergeCell ref="G113:G114"/>
    <mergeCell ref="C109:C110"/>
    <mergeCell ref="E109:E110"/>
    <mergeCell ref="F109:F110"/>
    <mergeCell ref="G109:G110"/>
    <mergeCell ref="A107:A108"/>
    <mergeCell ref="B107:B108"/>
    <mergeCell ref="C107:C108"/>
    <mergeCell ref="E107:E108"/>
    <mergeCell ref="F107:F108"/>
    <mergeCell ref="G107:G108"/>
    <mergeCell ref="A105:A106"/>
    <mergeCell ref="B105:B106"/>
    <mergeCell ref="C105:C106"/>
    <mergeCell ref="E105:E106"/>
    <mergeCell ref="F105:F106"/>
    <mergeCell ref="G105:G106"/>
    <mergeCell ref="C94:C97"/>
    <mergeCell ref="E94:E97"/>
    <mergeCell ref="F94:F97"/>
    <mergeCell ref="A99:A102"/>
    <mergeCell ref="B99:B102"/>
    <mergeCell ref="C99:C102"/>
    <mergeCell ref="E99:E102"/>
    <mergeCell ref="F99:F102"/>
    <mergeCell ref="G99:G102"/>
    <mergeCell ref="G94:G97"/>
    <mergeCell ref="A92:A93"/>
    <mergeCell ref="B92:B93"/>
    <mergeCell ref="C92:C93"/>
    <mergeCell ref="E92:E93"/>
    <mergeCell ref="F92:F93"/>
    <mergeCell ref="G92:G93"/>
    <mergeCell ref="A85:A91"/>
    <mergeCell ref="B85:B91"/>
    <mergeCell ref="C85:C91"/>
    <mergeCell ref="E85:E91"/>
    <mergeCell ref="F85:F91"/>
    <mergeCell ref="G85:G91"/>
    <mergeCell ref="A82:A84"/>
    <mergeCell ref="B82:B84"/>
    <mergeCell ref="C82:C84"/>
    <mergeCell ref="E82:E84"/>
    <mergeCell ref="F82:F84"/>
    <mergeCell ref="G82:G84"/>
    <mergeCell ref="A79:A81"/>
    <mergeCell ref="B79:B81"/>
    <mergeCell ref="C79:C81"/>
    <mergeCell ref="E79:E81"/>
    <mergeCell ref="F79:F81"/>
    <mergeCell ref="G79:G81"/>
    <mergeCell ref="A72:A74"/>
    <mergeCell ref="B72:B74"/>
    <mergeCell ref="C72:C74"/>
    <mergeCell ref="E72:E74"/>
    <mergeCell ref="F72:F74"/>
    <mergeCell ref="G72:G74"/>
    <mergeCell ref="A70:A71"/>
    <mergeCell ref="B70:B71"/>
    <mergeCell ref="C70:C71"/>
    <mergeCell ref="E70:E71"/>
    <mergeCell ref="F70:F71"/>
    <mergeCell ref="G70:G71"/>
    <mergeCell ref="A66:A69"/>
    <mergeCell ref="B66:B69"/>
    <mergeCell ref="C66:C69"/>
    <mergeCell ref="E66:E69"/>
    <mergeCell ref="F66:F69"/>
    <mergeCell ref="G66:G69"/>
    <mergeCell ref="A63:A65"/>
    <mergeCell ref="B63:B65"/>
    <mergeCell ref="C63:C65"/>
    <mergeCell ref="E63:E65"/>
    <mergeCell ref="F63:F65"/>
    <mergeCell ref="G63:G65"/>
    <mergeCell ref="G57:G58"/>
    <mergeCell ref="A59:A62"/>
    <mergeCell ref="B59:B62"/>
    <mergeCell ref="C59:C62"/>
    <mergeCell ref="E59:E62"/>
    <mergeCell ref="F59:F62"/>
    <mergeCell ref="G59:G62"/>
    <mergeCell ref="B54:B55"/>
    <mergeCell ref="C54:C55"/>
    <mergeCell ref="E54:E55"/>
    <mergeCell ref="F54:F55"/>
    <mergeCell ref="G54:G55"/>
    <mergeCell ref="A57:A58"/>
    <mergeCell ref="B57:B58"/>
    <mergeCell ref="C57:C58"/>
    <mergeCell ref="E57:E58"/>
    <mergeCell ref="F57:F58"/>
    <mergeCell ref="A51:A53"/>
    <mergeCell ref="B51:B53"/>
    <mergeCell ref="C51:C53"/>
    <mergeCell ref="E51:E53"/>
    <mergeCell ref="F51:F53"/>
    <mergeCell ref="G51:G53"/>
    <mergeCell ref="A48:A50"/>
    <mergeCell ref="B48:B50"/>
    <mergeCell ref="C48:C50"/>
    <mergeCell ref="E48:E50"/>
    <mergeCell ref="F48:F50"/>
    <mergeCell ref="G48:G50"/>
    <mergeCell ref="G38:G40"/>
    <mergeCell ref="A36:A37"/>
    <mergeCell ref="B36:B37"/>
    <mergeCell ref="C36:C37"/>
    <mergeCell ref="E36:E37"/>
    <mergeCell ref="F36:F37"/>
    <mergeCell ref="G36:G37"/>
    <mergeCell ref="A46:A47"/>
    <mergeCell ref="B46:B47"/>
    <mergeCell ref="C46:C47"/>
    <mergeCell ref="E46:E47"/>
    <mergeCell ref="F46:F47"/>
    <mergeCell ref="G46:G47"/>
    <mergeCell ref="A41:A44"/>
    <mergeCell ref="B41:B44"/>
    <mergeCell ref="C41:C44"/>
    <mergeCell ref="E41:E44"/>
    <mergeCell ref="F41:F44"/>
    <mergeCell ref="G41:G44"/>
    <mergeCell ref="A14:A15"/>
    <mergeCell ref="B14:B15"/>
    <mergeCell ref="C14:C15"/>
    <mergeCell ref="E14:E15"/>
    <mergeCell ref="A38:A40"/>
    <mergeCell ref="B38:B40"/>
    <mergeCell ref="C38:C40"/>
    <mergeCell ref="E38:E40"/>
    <mergeCell ref="F38:F40"/>
    <mergeCell ref="F19:F20"/>
    <mergeCell ref="G19:G20"/>
    <mergeCell ref="A33:A34"/>
    <mergeCell ref="B33:B34"/>
    <mergeCell ref="C33:C34"/>
    <mergeCell ref="E33:E34"/>
    <mergeCell ref="F33:F34"/>
    <mergeCell ref="G33:G34"/>
    <mergeCell ref="A27:A28"/>
    <mergeCell ref="B27:B28"/>
    <mergeCell ref="C27:C28"/>
    <mergeCell ref="E27:E28"/>
    <mergeCell ref="F27:F28"/>
    <mergeCell ref="G27:G28"/>
    <mergeCell ref="G2:G8"/>
    <mergeCell ref="A9:A10"/>
    <mergeCell ref="B9:B10"/>
    <mergeCell ref="C9:C10"/>
    <mergeCell ref="E9:E10"/>
    <mergeCell ref="F9:F10"/>
    <mergeCell ref="G9:G10"/>
    <mergeCell ref="F14:F15"/>
    <mergeCell ref="A21:A26"/>
    <mergeCell ref="B21:B26"/>
    <mergeCell ref="C21:C26"/>
    <mergeCell ref="E21:E26"/>
    <mergeCell ref="F21:F26"/>
    <mergeCell ref="A2:A8"/>
    <mergeCell ref="B2:B8"/>
    <mergeCell ref="C2:C8"/>
    <mergeCell ref="E2:E8"/>
    <mergeCell ref="F2:F8"/>
    <mergeCell ref="G21:G26"/>
    <mergeCell ref="G14:G15"/>
    <mergeCell ref="A19:A20"/>
    <mergeCell ref="B19:B20"/>
    <mergeCell ref="C19:C20"/>
    <mergeCell ref="E19:E20"/>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E7DF0E-2547-4D76-A130-6098396D3965}">
  <dimension ref="A1:T66"/>
  <sheetViews>
    <sheetView tabSelected="1" topLeftCell="A28" workbookViewId="0">
      <selection activeCell="H35" sqref="H35"/>
    </sheetView>
  </sheetViews>
  <sheetFormatPr defaultColWidth="11.42578125" defaultRowHeight="15"/>
  <cols>
    <col min="1" max="1" width="12.28515625" bestFit="1" customWidth="1"/>
    <col min="2" max="2" width="27.7109375" customWidth="1"/>
    <col min="3" max="3" width="14" customWidth="1"/>
    <col min="4" max="6" width="13.85546875" customWidth="1"/>
    <col min="7" max="8" width="12" customWidth="1"/>
    <col min="9" max="9" width="11.85546875" customWidth="1"/>
    <col min="10" max="14" width="12.140625" customWidth="1"/>
    <col min="15" max="15" width="19.140625" customWidth="1"/>
  </cols>
  <sheetData>
    <row r="1" spans="1:20" ht="24">
      <c r="A1" s="360" t="s">
        <v>189</v>
      </c>
      <c r="B1" s="361"/>
      <c r="C1" s="361"/>
      <c r="D1" s="361"/>
      <c r="E1" s="361"/>
      <c r="F1" s="361"/>
      <c r="G1" s="361"/>
      <c r="H1" s="361"/>
      <c r="I1" s="361"/>
      <c r="J1" s="361"/>
      <c r="K1" s="361"/>
      <c r="L1" s="361"/>
      <c r="M1" s="361"/>
      <c r="N1" s="361"/>
      <c r="O1" s="361"/>
      <c r="P1" s="141"/>
    </row>
    <row r="2" spans="1:20" ht="18.95">
      <c r="A2" s="362" t="s">
        <v>190</v>
      </c>
      <c r="B2" s="363" t="s">
        <v>191</v>
      </c>
      <c r="C2" s="364" t="s">
        <v>192</v>
      </c>
      <c r="D2" s="364"/>
      <c r="E2" s="364"/>
      <c r="F2" s="364"/>
      <c r="G2" s="364"/>
      <c r="H2" s="364"/>
      <c r="I2" s="364"/>
      <c r="J2" s="364"/>
      <c r="K2" s="364"/>
      <c r="L2" s="364"/>
      <c r="M2" s="364"/>
      <c r="N2" s="364"/>
      <c r="O2" s="364"/>
      <c r="P2" s="142"/>
    </row>
    <row r="3" spans="1:20">
      <c r="A3" s="362"/>
      <c r="B3" s="363"/>
      <c r="C3" s="363" t="s">
        <v>193</v>
      </c>
      <c r="D3" s="363" t="s">
        <v>194</v>
      </c>
      <c r="E3" s="363" t="s">
        <v>195</v>
      </c>
      <c r="F3" s="363" t="s">
        <v>196</v>
      </c>
      <c r="G3" s="365" t="s">
        <v>197</v>
      </c>
      <c r="H3" s="365" t="s">
        <v>198</v>
      </c>
      <c r="I3" s="365" t="s">
        <v>199</v>
      </c>
      <c r="J3" s="365" t="s">
        <v>200</v>
      </c>
      <c r="K3" s="365" t="s">
        <v>201</v>
      </c>
      <c r="L3" s="365" t="s">
        <v>202</v>
      </c>
      <c r="M3" s="365" t="s">
        <v>203</v>
      </c>
      <c r="N3" s="365" t="s">
        <v>204</v>
      </c>
      <c r="O3" s="365" t="s">
        <v>205</v>
      </c>
      <c r="P3" s="142"/>
    </row>
    <row r="4" spans="1:20">
      <c r="A4" s="362"/>
      <c r="B4" s="363"/>
      <c r="C4" s="363"/>
      <c r="D4" s="363"/>
      <c r="E4" s="363"/>
      <c r="F4" s="363"/>
      <c r="G4" s="365"/>
      <c r="H4" s="365"/>
      <c r="I4" s="365"/>
      <c r="J4" s="365"/>
      <c r="K4" s="365"/>
      <c r="L4" s="365"/>
      <c r="M4" s="365"/>
      <c r="N4" s="365"/>
      <c r="O4" s="365"/>
      <c r="P4" s="142"/>
    </row>
    <row r="5" spans="1:20">
      <c r="A5" s="362"/>
      <c r="B5" s="363"/>
      <c r="C5" s="363"/>
      <c r="D5" s="363"/>
      <c r="E5" s="363"/>
      <c r="F5" s="363"/>
      <c r="G5" s="365"/>
      <c r="H5" s="365"/>
      <c r="I5" s="365"/>
      <c r="J5" s="365"/>
      <c r="K5" s="365"/>
      <c r="L5" s="365"/>
      <c r="M5" s="365"/>
      <c r="N5" s="365"/>
      <c r="O5" s="365"/>
      <c r="P5" s="142"/>
    </row>
    <row r="6" spans="1:20" ht="15.95">
      <c r="A6" s="143" t="s">
        <v>6</v>
      </c>
      <c r="B6" s="113" t="s">
        <v>206</v>
      </c>
      <c r="C6" s="114">
        <v>350</v>
      </c>
      <c r="D6" s="114">
        <v>300</v>
      </c>
      <c r="E6" s="114">
        <v>315</v>
      </c>
      <c r="F6" s="114">
        <v>320</v>
      </c>
      <c r="G6" s="114">
        <v>282</v>
      </c>
      <c r="H6" s="114">
        <v>260</v>
      </c>
      <c r="I6" s="114">
        <v>260</v>
      </c>
      <c r="J6" s="114">
        <f>282+72</f>
        <v>354</v>
      </c>
      <c r="K6" s="115">
        <v>249</v>
      </c>
      <c r="L6" s="115">
        <v>260</v>
      </c>
      <c r="M6" s="115"/>
      <c r="N6" s="115"/>
      <c r="O6" s="116">
        <v>240</v>
      </c>
      <c r="P6" s="142"/>
    </row>
    <row r="7" spans="1:20" ht="15.95">
      <c r="A7" s="143" t="s">
        <v>6</v>
      </c>
      <c r="B7" s="117" t="s">
        <v>207</v>
      </c>
      <c r="C7" s="118"/>
      <c r="D7" s="118"/>
      <c r="E7" s="118">
        <v>35</v>
      </c>
      <c r="F7" s="118">
        <v>40</v>
      </c>
      <c r="G7" s="118">
        <v>180</v>
      </c>
      <c r="H7" s="118">
        <v>180</v>
      </c>
      <c r="I7" s="118">
        <v>144</v>
      </c>
      <c r="J7" s="118">
        <v>138</v>
      </c>
      <c r="K7" s="118">
        <v>141</v>
      </c>
      <c r="L7" s="118">
        <v>144</v>
      </c>
      <c r="M7" s="118"/>
      <c r="N7" s="118"/>
      <c r="O7" s="118">
        <v>144</v>
      </c>
      <c r="P7" s="142" t="s">
        <v>208</v>
      </c>
    </row>
    <row r="8" spans="1:20" ht="15.95">
      <c r="A8" s="143" t="s">
        <v>6</v>
      </c>
      <c r="B8" s="113" t="s">
        <v>209</v>
      </c>
      <c r="C8" s="114">
        <v>576</v>
      </c>
      <c r="D8" s="114">
        <v>576</v>
      </c>
      <c r="E8" s="114">
        <v>504</v>
      </c>
      <c r="F8" s="114">
        <v>518</v>
      </c>
      <c r="G8" s="113">
        <v>482</v>
      </c>
      <c r="H8" s="113">
        <v>482</v>
      </c>
      <c r="I8" s="114">
        <v>434</v>
      </c>
      <c r="J8" s="114">
        <f>500+57</f>
        <v>557</v>
      </c>
      <c r="K8" s="115">
        <v>429</v>
      </c>
      <c r="L8" s="119">
        <v>434</v>
      </c>
      <c r="M8" s="120"/>
      <c r="N8" s="120"/>
      <c r="O8" s="120">
        <v>400</v>
      </c>
      <c r="P8" s="142"/>
    </row>
    <row r="9" spans="1:20" ht="15.95">
      <c r="A9" s="143" t="s">
        <v>6</v>
      </c>
      <c r="B9" s="117" t="s">
        <v>210</v>
      </c>
      <c r="C9" s="118"/>
      <c r="D9" s="118"/>
      <c r="E9" s="118">
        <v>72</v>
      </c>
      <c r="F9" s="118">
        <v>76</v>
      </c>
      <c r="G9" s="117">
        <v>180</v>
      </c>
      <c r="H9" s="117">
        <v>180</v>
      </c>
      <c r="I9" s="118">
        <v>180</v>
      </c>
      <c r="J9" s="118">
        <v>162</v>
      </c>
      <c r="K9" s="118">
        <v>181</v>
      </c>
      <c r="L9" s="118">
        <v>180</v>
      </c>
      <c r="M9" s="121"/>
      <c r="N9" s="121"/>
      <c r="O9" s="121">
        <v>144</v>
      </c>
      <c r="P9" s="142" t="s">
        <v>211</v>
      </c>
    </row>
    <row r="10" spans="1:20" ht="15.95">
      <c r="A10" s="143" t="s">
        <v>28</v>
      </c>
      <c r="B10" s="113" t="s">
        <v>212</v>
      </c>
      <c r="C10" s="114">
        <v>750</v>
      </c>
      <c r="D10" s="114">
        <v>750</v>
      </c>
      <c r="E10" s="114">
        <v>720</v>
      </c>
      <c r="F10" s="114">
        <v>720</v>
      </c>
      <c r="G10" s="114">
        <v>720</v>
      </c>
      <c r="H10" s="114">
        <v>700</v>
      </c>
      <c r="I10" s="114">
        <v>700</v>
      </c>
      <c r="J10" s="114">
        <v>906</v>
      </c>
      <c r="K10" s="115">
        <v>699</v>
      </c>
      <c r="L10" s="115">
        <v>700</v>
      </c>
      <c r="M10" s="115"/>
      <c r="N10" s="115"/>
      <c r="O10" s="116">
        <v>630</v>
      </c>
      <c r="P10" s="142"/>
    </row>
    <row r="11" spans="1:20" ht="15.95">
      <c r="A11" s="143" t="s">
        <v>28</v>
      </c>
      <c r="B11" s="117" t="s">
        <v>213</v>
      </c>
      <c r="C11" s="118"/>
      <c r="D11" s="118"/>
      <c r="E11" s="118">
        <v>50</v>
      </c>
      <c r="F11" s="118">
        <v>52</v>
      </c>
      <c r="G11" s="118">
        <v>102</v>
      </c>
      <c r="H11" s="118">
        <v>102</v>
      </c>
      <c r="I11" s="118">
        <v>67</v>
      </c>
      <c r="J11" s="118">
        <v>53</v>
      </c>
      <c r="K11" s="118">
        <v>67</v>
      </c>
      <c r="L11" s="118">
        <v>67</v>
      </c>
      <c r="M11" s="118"/>
      <c r="N11" s="118"/>
      <c r="O11" s="114">
        <v>67</v>
      </c>
      <c r="P11" s="142"/>
    </row>
    <row r="12" spans="1:20" ht="15.95">
      <c r="A12" s="143" t="s">
        <v>28</v>
      </c>
      <c r="B12" s="113" t="s">
        <v>214</v>
      </c>
      <c r="C12" s="114">
        <v>425</v>
      </c>
      <c r="D12" s="114">
        <v>400</v>
      </c>
      <c r="E12" s="114">
        <v>400</v>
      </c>
      <c r="F12" s="114">
        <v>420</v>
      </c>
      <c r="G12" s="114">
        <v>420</v>
      </c>
      <c r="H12" s="114">
        <v>400</v>
      </c>
      <c r="I12" s="114">
        <v>400</v>
      </c>
      <c r="J12" s="114">
        <f>403+38+32</f>
        <v>473</v>
      </c>
      <c r="K12" s="115">
        <v>392</v>
      </c>
      <c r="L12" s="115">
        <v>400</v>
      </c>
      <c r="M12" s="115"/>
      <c r="N12" s="115"/>
      <c r="O12" s="114">
        <v>400</v>
      </c>
      <c r="P12" s="142"/>
    </row>
    <row r="13" spans="1:20" ht="15.95">
      <c r="A13" s="144" t="s">
        <v>28</v>
      </c>
      <c r="B13" s="117" t="s">
        <v>215</v>
      </c>
      <c r="C13" s="118"/>
      <c r="D13" s="118"/>
      <c r="E13" s="118">
        <v>35</v>
      </c>
      <c r="F13" s="118">
        <v>40</v>
      </c>
      <c r="G13" s="118">
        <v>110</v>
      </c>
      <c r="H13" s="118">
        <v>110</v>
      </c>
      <c r="I13" s="118">
        <v>110</v>
      </c>
      <c r="J13" s="118">
        <v>99</v>
      </c>
      <c r="K13" s="118">
        <v>108</v>
      </c>
      <c r="L13" s="118">
        <v>110</v>
      </c>
      <c r="M13" s="118"/>
      <c r="N13" s="118"/>
      <c r="O13" s="114">
        <v>110</v>
      </c>
      <c r="P13" s="142"/>
    </row>
    <row r="14" spans="1:20" ht="15.95">
      <c r="A14" s="145" t="s">
        <v>94</v>
      </c>
      <c r="B14" s="122" t="s">
        <v>216</v>
      </c>
      <c r="C14" s="123">
        <v>130</v>
      </c>
      <c r="D14" s="123">
        <v>135</v>
      </c>
      <c r="E14" s="123">
        <v>135</v>
      </c>
      <c r="F14" s="123">
        <v>135</v>
      </c>
      <c r="G14" s="123">
        <v>135</v>
      </c>
      <c r="H14" s="123">
        <v>135</v>
      </c>
      <c r="I14" s="123"/>
      <c r="J14" s="123"/>
      <c r="K14" s="123"/>
      <c r="L14" s="123"/>
      <c r="M14" s="123"/>
      <c r="N14" s="123"/>
      <c r="O14" s="123"/>
      <c r="P14" s="142"/>
    </row>
    <row r="15" spans="1:20" ht="32.1">
      <c r="A15" s="145" t="s">
        <v>94</v>
      </c>
      <c r="B15" s="113" t="s">
        <v>217</v>
      </c>
      <c r="C15" s="114"/>
      <c r="D15" s="114"/>
      <c r="E15" s="114"/>
      <c r="F15" s="114"/>
      <c r="G15" s="114"/>
      <c r="H15" s="114"/>
      <c r="I15" s="114">
        <v>45</v>
      </c>
      <c r="J15" s="114">
        <f>40+6</f>
        <v>46</v>
      </c>
      <c r="K15" s="115">
        <v>45</v>
      </c>
      <c r="L15" s="115">
        <v>45</v>
      </c>
      <c r="M15" s="115"/>
      <c r="N15" s="115"/>
      <c r="O15" s="115">
        <v>45</v>
      </c>
      <c r="P15" s="142"/>
      <c r="S15">
        <f>O7+O9+O11+O13+O26+O37+O39+O53+O54+O55</f>
        <v>940</v>
      </c>
      <c r="T15" t="s">
        <v>218</v>
      </c>
    </row>
    <row r="16" spans="1:20" ht="32.1">
      <c r="A16" s="145" t="s">
        <v>94</v>
      </c>
      <c r="B16" s="113" t="s">
        <v>219</v>
      </c>
      <c r="C16" s="114"/>
      <c r="D16" s="114"/>
      <c r="E16" s="114"/>
      <c r="F16" s="114"/>
      <c r="G16" s="114"/>
      <c r="H16" s="114"/>
      <c r="I16" s="114">
        <v>90</v>
      </c>
      <c r="J16" s="114">
        <f>60+3</f>
        <v>63</v>
      </c>
      <c r="K16" s="115">
        <v>72</v>
      </c>
      <c r="L16" s="115">
        <v>90</v>
      </c>
      <c r="M16" s="115"/>
      <c r="N16" s="115"/>
      <c r="O16" s="116">
        <v>80</v>
      </c>
      <c r="P16" s="142"/>
    </row>
    <row r="17" spans="1:16" ht="37.5" customHeight="1">
      <c r="A17" s="145" t="s">
        <v>94</v>
      </c>
      <c r="B17" s="113" t="s">
        <v>220</v>
      </c>
      <c r="C17" s="114">
        <v>500</v>
      </c>
      <c r="D17" s="114">
        <v>315</v>
      </c>
      <c r="E17" s="114">
        <v>315</v>
      </c>
      <c r="F17" s="114">
        <v>315</v>
      </c>
      <c r="G17" s="114">
        <v>315</v>
      </c>
      <c r="H17" s="114">
        <v>315</v>
      </c>
      <c r="I17" s="114">
        <v>270</v>
      </c>
      <c r="J17" s="114">
        <f>246+31</f>
        <v>277</v>
      </c>
      <c r="K17" s="115">
        <v>266</v>
      </c>
      <c r="L17" s="115">
        <v>270</v>
      </c>
      <c r="M17" s="115"/>
      <c r="N17" s="115"/>
      <c r="O17" s="115">
        <v>270</v>
      </c>
      <c r="P17" s="142"/>
    </row>
    <row r="18" spans="1:16" ht="48">
      <c r="A18" s="145" t="s">
        <v>94</v>
      </c>
      <c r="B18" s="113" t="s">
        <v>221</v>
      </c>
      <c r="C18" s="114"/>
      <c r="D18" s="114">
        <v>20</v>
      </c>
      <c r="E18" s="114">
        <v>25</v>
      </c>
      <c r="F18" s="114">
        <v>25</v>
      </c>
      <c r="G18" s="114">
        <v>25</v>
      </c>
      <c r="H18" s="114">
        <v>25</v>
      </c>
      <c r="I18" s="114">
        <v>25</v>
      </c>
      <c r="J18" s="114">
        <f>19+10</f>
        <v>29</v>
      </c>
      <c r="K18" s="115">
        <v>21</v>
      </c>
      <c r="L18" s="115">
        <v>35</v>
      </c>
      <c r="M18" s="116"/>
      <c r="N18" s="116"/>
      <c r="O18" s="162">
        <v>35</v>
      </c>
      <c r="P18" s="142"/>
    </row>
    <row r="19" spans="1:16" ht="48">
      <c r="A19" s="145" t="s">
        <v>94</v>
      </c>
      <c r="B19" s="113" t="s">
        <v>222</v>
      </c>
      <c r="C19" s="114"/>
      <c r="D19" s="114">
        <v>45</v>
      </c>
      <c r="E19" s="114">
        <v>45</v>
      </c>
      <c r="F19" s="114">
        <v>45</v>
      </c>
      <c r="G19" s="114">
        <v>45</v>
      </c>
      <c r="H19" s="114">
        <v>45</v>
      </c>
      <c r="I19" s="114">
        <v>45</v>
      </c>
      <c r="J19" s="114">
        <f>38+10</f>
        <v>48</v>
      </c>
      <c r="K19" s="115">
        <v>45</v>
      </c>
      <c r="L19" s="115">
        <v>45</v>
      </c>
      <c r="M19" s="115"/>
      <c r="N19" s="115"/>
      <c r="O19" s="115">
        <v>45</v>
      </c>
      <c r="P19" s="142"/>
    </row>
    <row r="20" spans="1:16" ht="48">
      <c r="A20" s="145" t="s">
        <v>94</v>
      </c>
      <c r="B20" s="113" t="s">
        <v>223</v>
      </c>
      <c r="C20" s="114"/>
      <c r="D20" s="114">
        <v>60</v>
      </c>
      <c r="E20" s="114">
        <v>60</v>
      </c>
      <c r="F20" s="114">
        <v>60</v>
      </c>
      <c r="G20" s="114">
        <v>60</v>
      </c>
      <c r="H20" s="114">
        <v>60</v>
      </c>
      <c r="I20" s="114">
        <v>45</v>
      </c>
      <c r="J20" s="114">
        <f>32+15</f>
        <v>47</v>
      </c>
      <c r="K20" s="115">
        <v>45</v>
      </c>
      <c r="L20" s="119">
        <v>40</v>
      </c>
      <c r="M20" s="120"/>
      <c r="N20" s="120"/>
      <c r="O20" s="163">
        <v>40</v>
      </c>
      <c r="P20" s="142"/>
    </row>
    <row r="21" spans="1:16" ht="48">
      <c r="A21" s="145" t="s">
        <v>94</v>
      </c>
      <c r="B21" s="113" t="s">
        <v>224</v>
      </c>
      <c r="C21" s="114"/>
      <c r="D21" s="114">
        <v>115</v>
      </c>
      <c r="E21" s="114">
        <v>115</v>
      </c>
      <c r="F21" s="114">
        <v>115</v>
      </c>
      <c r="G21" s="114">
        <v>105</v>
      </c>
      <c r="H21" s="114">
        <v>105</v>
      </c>
      <c r="I21" s="114">
        <v>105</v>
      </c>
      <c r="J21" s="114">
        <f>77+21</f>
        <v>98</v>
      </c>
      <c r="K21" s="115">
        <v>99</v>
      </c>
      <c r="L21" s="115">
        <v>105</v>
      </c>
      <c r="M21" s="116"/>
      <c r="N21" s="116"/>
      <c r="O21" s="162">
        <v>105</v>
      </c>
      <c r="P21" s="142"/>
    </row>
    <row r="22" spans="1:16" ht="48">
      <c r="A22" s="145" t="s">
        <v>94</v>
      </c>
      <c r="B22" s="113" t="s">
        <v>225</v>
      </c>
      <c r="C22" s="114"/>
      <c r="D22" s="114">
        <v>45</v>
      </c>
      <c r="E22" s="114">
        <v>45</v>
      </c>
      <c r="F22" s="114">
        <v>45</v>
      </c>
      <c r="G22" s="114">
        <v>55</v>
      </c>
      <c r="H22" s="114">
        <v>55</v>
      </c>
      <c r="I22" s="114">
        <v>55</v>
      </c>
      <c r="J22" s="114">
        <f>40+11</f>
        <v>51</v>
      </c>
      <c r="K22" s="115">
        <v>54</v>
      </c>
      <c r="L22" s="115">
        <v>60</v>
      </c>
      <c r="M22" s="116"/>
      <c r="N22" s="116"/>
      <c r="O22" s="162">
        <v>60</v>
      </c>
      <c r="P22" s="142"/>
    </row>
    <row r="23" spans="1:16" ht="48">
      <c r="A23" s="146" t="s">
        <v>94</v>
      </c>
      <c r="B23" s="113" t="s">
        <v>226</v>
      </c>
      <c r="C23" s="124"/>
      <c r="D23" s="124">
        <v>30</v>
      </c>
      <c r="E23" s="124">
        <v>30</v>
      </c>
      <c r="F23" s="124">
        <v>30</v>
      </c>
      <c r="G23" s="124">
        <v>30</v>
      </c>
      <c r="H23" s="124">
        <v>30</v>
      </c>
      <c r="I23" s="124">
        <v>30</v>
      </c>
      <c r="J23" s="124">
        <v>21</v>
      </c>
      <c r="K23" s="125">
        <v>30</v>
      </c>
      <c r="L23" s="125">
        <v>30</v>
      </c>
      <c r="M23" s="125"/>
      <c r="N23" s="125"/>
      <c r="O23" s="125">
        <v>30</v>
      </c>
      <c r="P23" s="142"/>
    </row>
    <row r="24" spans="1:16" ht="63.95">
      <c r="A24" s="146" t="s">
        <v>94</v>
      </c>
      <c r="B24" s="126" t="s">
        <v>227</v>
      </c>
      <c r="C24" s="124">
        <v>115</v>
      </c>
      <c r="D24" s="124">
        <v>45</v>
      </c>
      <c r="E24" s="124">
        <v>45</v>
      </c>
      <c r="F24" s="124">
        <v>45</v>
      </c>
      <c r="G24" s="124">
        <v>45</v>
      </c>
      <c r="H24" s="124">
        <v>45</v>
      </c>
      <c r="I24" s="124">
        <v>45</v>
      </c>
      <c r="J24" s="124">
        <f>26+18</f>
        <v>44</v>
      </c>
      <c r="K24" s="125">
        <v>42</v>
      </c>
      <c r="L24" s="127">
        <v>45</v>
      </c>
      <c r="M24" s="127"/>
      <c r="N24" s="127"/>
      <c r="O24" s="127">
        <v>45</v>
      </c>
      <c r="P24" s="142"/>
    </row>
    <row r="25" spans="1:16" ht="17.100000000000001">
      <c r="A25" s="146" t="s">
        <v>94</v>
      </c>
      <c r="B25" s="113" t="s">
        <v>113</v>
      </c>
      <c r="C25" s="124">
        <v>100</v>
      </c>
      <c r="D25" s="124">
        <v>135</v>
      </c>
      <c r="E25" s="124">
        <v>135</v>
      </c>
      <c r="F25" s="124">
        <v>135</v>
      </c>
      <c r="G25" s="124">
        <v>100</v>
      </c>
      <c r="H25" s="124">
        <v>100</v>
      </c>
      <c r="I25" s="124">
        <v>90</v>
      </c>
      <c r="J25" s="124">
        <f>34+50</f>
        <v>84</v>
      </c>
      <c r="K25" s="125">
        <v>85</v>
      </c>
      <c r="L25" s="125">
        <v>90</v>
      </c>
      <c r="M25" s="125"/>
      <c r="N25" s="125"/>
      <c r="O25" s="125">
        <v>90</v>
      </c>
      <c r="P25" s="142"/>
    </row>
    <row r="26" spans="1:16" ht="17.100000000000001">
      <c r="A26" s="147" t="s">
        <v>94</v>
      </c>
      <c r="B26" s="129" t="s">
        <v>228</v>
      </c>
      <c r="C26" s="130"/>
      <c r="D26" s="130"/>
      <c r="E26" s="130">
        <v>45</v>
      </c>
      <c r="F26" s="130">
        <v>45</v>
      </c>
      <c r="G26" s="129">
        <v>90</v>
      </c>
      <c r="H26" s="129">
        <v>90</v>
      </c>
      <c r="I26" s="129">
        <v>90</v>
      </c>
      <c r="J26" s="129">
        <v>90</v>
      </c>
      <c r="K26" s="129">
        <v>90</v>
      </c>
      <c r="L26" s="129">
        <v>90</v>
      </c>
      <c r="M26" s="129"/>
      <c r="N26" s="129"/>
      <c r="O26" s="129">
        <v>90</v>
      </c>
      <c r="P26" s="142"/>
    </row>
    <row r="27" spans="1:16" s="111" customFormat="1" ht="32.1">
      <c r="A27" s="148" t="s">
        <v>94</v>
      </c>
      <c r="B27" s="122" t="s">
        <v>229</v>
      </c>
      <c r="C27" s="132"/>
      <c r="D27" s="132"/>
      <c r="E27" s="132"/>
      <c r="F27" s="132">
        <v>35</v>
      </c>
      <c r="G27" s="132">
        <v>35</v>
      </c>
      <c r="H27" s="132">
        <v>35</v>
      </c>
      <c r="I27" s="132">
        <v>35</v>
      </c>
      <c r="J27" s="132">
        <v>33</v>
      </c>
      <c r="K27" s="132">
        <v>32</v>
      </c>
      <c r="L27" s="132">
        <v>35</v>
      </c>
      <c r="M27" s="132"/>
      <c r="N27" s="132"/>
      <c r="O27" s="132"/>
      <c r="P27" s="149"/>
    </row>
    <row r="28" spans="1:16" ht="63.95">
      <c r="A28" s="146" t="s">
        <v>94</v>
      </c>
      <c r="B28" s="113" t="s">
        <v>230</v>
      </c>
      <c r="C28" s="128"/>
      <c r="D28" s="128">
        <v>180</v>
      </c>
      <c r="E28" s="128">
        <v>180</v>
      </c>
      <c r="F28" s="128">
        <v>180</v>
      </c>
      <c r="G28" s="128">
        <v>180</v>
      </c>
      <c r="H28" s="128">
        <v>180</v>
      </c>
      <c r="I28" s="128">
        <v>180</v>
      </c>
      <c r="J28" s="128">
        <f>138+54</f>
        <v>192</v>
      </c>
      <c r="K28" s="133">
        <v>176</v>
      </c>
      <c r="L28" s="133">
        <v>180</v>
      </c>
      <c r="M28" s="133"/>
      <c r="N28" s="133"/>
      <c r="O28" s="133">
        <v>180</v>
      </c>
      <c r="P28" s="142"/>
    </row>
    <row r="29" spans="1:16" ht="63.95">
      <c r="A29" s="146" t="s">
        <v>94</v>
      </c>
      <c r="B29" s="113" t="s">
        <v>231</v>
      </c>
      <c r="C29" s="128"/>
      <c r="D29" s="128">
        <v>90</v>
      </c>
      <c r="E29" s="128">
        <v>90</v>
      </c>
      <c r="F29" s="128">
        <v>90</v>
      </c>
      <c r="G29" s="128">
        <v>90</v>
      </c>
      <c r="H29" s="128">
        <v>90</v>
      </c>
      <c r="I29" s="128">
        <v>90</v>
      </c>
      <c r="J29" s="128">
        <f>29+10</f>
        <v>39</v>
      </c>
      <c r="K29" s="133">
        <v>49</v>
      </c>
      <c r="L29" s="133">
        <v>70</v>
      </c>
      <c r="M29" s="133"/>
      <c r="N29" s="133"/>
      <c r="O29" s="156">
        <v>60</v>
      </c>
      <c r="P29" s="142"/>
    </row>
    <row r="30" spans="1:16" ht="63.95">
      <c r="A30" s="146" t="s">
        <v>94</v>
      </c>
      <c r="B30" s="113" t="s">
        <v>232</v>
      </c>
      <c r="C30" s="128"/>
      <c r="D30" s="128">
        <v>90</v>
      </c>
      <c r="E30" s="128">
        <v>90</v>
      </c>
      <c r="F30" s="128">
        <v>90</v>
      </c>
      <c r="G30" s="128">
        <v>90</v>
      </c>
      <c r="H30" s="128">
        <v>90</v>
      </c>
      <c r="I30" s="128">
        <v>90</v>
      </c>
      <c r="J30" s="128">
        <f>15+12</f>
        <v>27</v>
      </c>
      <c r="K30" s="133">
        <v>39</v>
      </c>
      <c r="L30" s="133">
        <v>70</v>
      </c>
      <c r="M30" s="133"/>
      <c r="N30" s="133"/>
      <c r="O30" s="156">
        <v>60</v>
      </c>
      <c r="P30" s="142"/>
    </row>
    <row r="31" spans="1:16" ht="17.100000000000001">
      <c r="A31" s="150" t="s">
        <v>94</v>
      </c>
      <c r="B31" s="134" t="s">
        <v>233</v>
      </c>
      <c r="C31" s="129"/>
      <c r="D31" s="129"/>
      <c r="E31" s="129"/>
      <c r="F31" s="129"/>
      <c r="G31" s="129"/>
      <c r="H31" s="129"/>
      <c r="I31" s="129"/>
      <c r="J31" s="129"/>
      <c r="K31" s="129"/>
      <c r="L31" s="129">
        <v>45</v>
      </c>
      <c r="M31" s="129"/>
      <c r="N31" s="129"/>
      <c r="O31" s="155">
        <v>40</v>
      </c>
      <c r="P31" s="142"/>
    </row>
    <row r="32" spans="1:16" ht="17.100000000000001">
      <c r="A32" s="146" t="s">
        <v>94</v>
      </c>
      <c r="B32" s="128" t="s">
        <v>234</v>
      </c>
      <c r="C32" s="124">
        <v>70</v>
      </c>
      <c r="D32" s="124">
        <v>90</v>
      </c>
      <c r="E32" s="124">
        <v>90</v>
      </c>
      <c r="F32" s="124">
        <v>90</v>
      </c>
      <c r="G32" s="124">
        <v>90</v>
      </c>
      <c r="H32" s="124">
        <v>90</v>
      </c>
      <c r="I32" s="124">
        <v>90</v>
      </c>
      <c r="J32" s="124">
        <f>47+6</f>
        <v>53</v>
      </c>
      <c r="K32" s="125">
        <v>64</v>
      </c>
      <c r="L32" s="125">
        <v>90</v>
      </c>
      <c r="M32" s="125"/>
      <c r="N32" s="125"/>
      <c r="O32" s="135">
        <v>70</v>
      </c>
      <c r="P32" s="142"/>
    </row>
    <row r="33" spans="1:16" ht="33.950000000000003">
      <c r="A33" s="146" t="s">
        <v>124</v>
      </c>
      <c r="B33" s="128" t="s">
        <v>235</v>
      </c>
      <c r="C33" s="124">
        <v>50</v>
      </c>
      <c r="D33" s="124">
        <v>90</v>
      </c>
      <c r="E33" s="124">
        <v>90</v>
      </c>
      <c r="F33" s="124">
        <v>90</v>
      </c>
      <c r="G33" s="124">
        <v>90</v>
      </c>
      <c r="H33" s="124">
        <v>90</v>
      </c>
      <c r="I33" s="124">
        <v>90</v>
      </c>
      <c r="J33" s="124">
        <v>77</v>
      </c>
      <c r="K33" s="125">
        <v>89</v>
      </c>
      <c r="L33" s="125">
        <v>90</v>
      </c>
      <c r="M33" s="125"/>
      <c r="N33" s="125"/>
      <c r="O33" s="135">
        <v>80</v>
      </c>
      <c r="P33" s="142"/>
    </row>
    <row r="34" spans="1:16" ht="30.75" customHeight="1">
      <c r="A34" s="146" t="s">
        <v>124</v>
      </c>
      <c r="B34" s="128" t="s">
        <v>236</v>
      </c>
      <c r="C34" s="124">
        <v>40</v>
      </c>
      <c r="D34" s="124">
        <v>40</v>
      </c>
      <c r="E34" s="124">
        <v>40</v>
      </c>
      <c r="F34" s="124">
        <v>40</v>
      </c>
      <c r="G34" s="124">
        <v>60</v>
      </c>
      <c r="H34" s="124">
        <v>60</v>
      </c>
      <c r="I34" s="124">
        <v>60</v>
      </c>
      <c r="J34" s="124">
        <v>62</v>
      </c>
      <c r="K34" s="125">
        <v>59</v>
      </c>
      <c r="L34" s="125">
        <v>60</v>
      </c>
      <c r="M34" s="125"/>
      <c r="N34" s="125"/>
      <c r="O34" s="125">
        <v>60</v>
      </c>
      <c r="P34" s="142"/>
    </row>
    <row r="35" spans="1:16" ht="33.950000000000003">
      <c r="A35" s="151" t="s">
        <v>124</v>
      </c>
      <c r="B35" s="129" t="s">
        <v>237</v>
      </c>
      <c r="C35" s="136"/>
      <c r="D35" s="136"/>
      <c r="E35" s="136"/>
      <c r="F35" s="136"/>
      <c r="G35" s="136"/>
      <c r="H35" s="136"/>
      <c r="I35" s="130">
        <v>45</v>
      </c>
      <c r="J35" s="130">
        <v>45</v>
      </c>
      <c r="K35" s="130">
        <v>45</v>
      </c>
      <c r="L35" s="130">
        <v>45</v>
      </c>
      <c r="M35" s="136"/>
      <c r="N35" s="136"/>
      <c r="O35" s="281">
        <v>45</v>
      </c>
      <c r="P35" s="142"/>
    </row>
    <row r="36" spans="1:16" ht="17.100000000000001">
      <c r="A36" s="146" t="s">
        <v>124</v>
      </c>
      <c r="B36" s="128" t="s">
        <v>238</v>
      </c>
      <c r="C36" s="124">
        <v>230</v>
      </c>
      <c r="D36" s="124">
        <v>230</v>
      </c>
      <c r="E36" s="124">
        <v>230</v>
      </c>
      <c r="F36" s="124">
        <v>230</v>
      </c>
      <c r="G36" s="124">
        <v>230</v>
      </c>
      <c r="H36" s="124">
        <v>230</v>
      </c>
      <c r="I36" s="124">
        <v>200</v>
      </c>
      <c r="J36" s="124">
        <f>142+38</f>
        <v>180</v>
      </c>
      <c r="K36" s="125">
        <v>185</v>
      </c>
      <c r="L36" s="125">
        <v>185</v>
      </c>
      <c r="M36" s="125"/>
      <c r="N36" s="125"/>
      <c r="O36" s="125">
        <v>185</v>
      </c>
      <c r="P36" s="142"/>
    </row>
    <row r="37" spans="1:16" ht="17.100000000000001">
      <c r="A37" s="146" t="s">
        <v>124</v>
      </c>
      <c r="B37" s="129" t="s">
        <v>239</v>
      </c>
      <c r="C37" s="130"/>
      <c r="D37" s="130"/>
      <c r="E37" s="130">
        <v>45</v>
      </c>
      <c r="F37" s="130">
        <v>45</v>
      </c>
      <c r="G37" s="129">
        <v>90</v>
      </c>
      <c r="H37" s="129">
        <v>90</v>
      </c>
      <c r="I37" s="129">
        <v>90</v>
      </c>
      <c r="J37" s="129">
        <v>88</v>
      </c>
      <c r="K37" s="129">
        <v>90</v>
      </c>
      <c r="L37" s="129">
        <v>90</v>
      </c>
      <c r="M37" s="129"/>
      <c r="N37" s="129"/>
      <c r="O37" s="129">
        <v>90</v>
      </c>
      <c r="P37" s="142"/>
    </row>
    <row r="38" spans="1:16" ht="17.100000000000001">
      <c r="A38" s="146" t="s">
        <v>124</v>
      </c>
      <c r="B38" s="137" t="s">
        <v>134</v>
      </c>
      <c r="C38" s="124">
        <v>600</v>
      </c>
      <c r="D38" s="124">
        <v>600</v>
      </c>
      <c r="E38" s="124">
        <v>555</v>
      </c>
      <c r="F38" s="124">
        <v>553</v>
      </c>
      <c r="G38" s="124">
        <v>508</v>
      </c>
      <c r="H38" s="124">
        <v>508</v>
      </c>
      <c r="I38" s="124">
        <v>463</v>
      </c>
      <c r="J38" s="124">
        <v>552</v>
      </c>
      <c r="K38" s="124">
        <v>459</v>
      </c>
      <c r="L38" s="124">
        <v>463</v>
      </c>
      <c r="M38" s="124"/>
      <c r="N38" s="124"/>
      <c r="O38" s="124">
        <v>463</v>
      </c>
      <c r="P38" s="142"/>
    </row>
    <row r="39" spans="1:16" ht="17.100000000000001">
      <c r="A39" s="147" t="s">
        <v>124</v>
      </c>
      <c r="B39" s="137" t="s">
        <v>240</v>
      </c>
      <c r="C39" s="130"/>
      <c r="D39" s="130"/>
      <c r="E39" s="130">
        <v>45</v>
      </c>
      <c r="F39" s="130">
        <v>47</v>
      </c>
      <c r="G39" s="130">
        <v>162</v>
      </c>
      <c r="H39" s="130">
        <v>162</v>
      </c>
      <c r="I39" s="130">
        <v>135</v>
      </c>
      <c r="J39" s="130">
        <v>133</v>
      </c>
      <c r="K39" s="130">
        <v>136</v>
      </c>
      <c r="L39" s="130">
        <v>135</v>
      </c>
      <c r="M39" s="130"/>
      <c r="N39" s="130"/>
      <c r="O39" s="130">
        <v>135</v>
      </c>
      <c r="P39" s="142"/>
    </row>
    <row r="40" spans="1:16" ht="17.100000000000001">
      <c r="A40" s="146" t="s">
        <v>94</v>
      </c>
      <c r="B40" s="128" t="s">
        <v>241</v>
      </c>
      <c r="C40" s="124">
        <v>70</v>
      </c>
      <c r="D40" s="124">
        <v>90</v>
      </c>
      <c r="E40" s="124">
        <v>90</v>
      </c>
      <c r="F40" s="124">
        <v>90</v>
      </c>
      <c r="G40" s="124">
        <v>90</v>
      </c>
      <c r="H40" s="124">
        <v>90</v>
      </c>
      <c r="I40" s="124">
        <v>90</v>
      </c>
      <c r="J40" s="124">
        <f>71+7</f>
        <v>78</v>
      </c>
      <c r="K40" s="124">
        <v>89</v>
      </c>
      <c r="L40" s="124">
        <v>90</v>
      </c>
      <c r="M40" s="124"/>
      <c r="N40" s="124"/>
      <c r="O40" s="139">
        <v>80</v>
      </c>
      <c r="P40" s="142"/>
    </row>
    <row r="41" spans="1:16" ht="17.100000000000001">
      <c r="A41" s="146" t="s">
        <v>124</v>
      </c>
      <c r="B41" s="128" t="s">
        <v>242</v>
      </c>
      <c r="C41" s="124">
        <v>100</v>
      </c>
      <c r="D41" s="124">
        <v>100</v>
      </c>
      <c r="E41" s="124">
        <v>112</v>
      </c>
      <c r="F41" s="124">
        <v>112</v>
      </c>
      <c r="G41" s="128">
        <v>100</v>
      </c>
      <c r="H41" s="128">
        <v>100</v>
      </c>
      <c r="I41" s="124">
        <v>100</v>
      </c>
      <c r="J41" s="124">
        <f>79+16</f>
        <v>95</v>
      </c>
      <c r="K41" s="125">
        <v>98</v>
      </c>
      <c r="L41" s="125">
        <v>100</v>
      </c>
      <c r="M41" s="125"/>
      <c r="N41" s="125"/>
      <c r="O41" s="135">
        <v>90</v>
      </c>
      <c r="P41" s="142"/>
    </row>
    <row r="42" spans="1:16" ht="17.100000000000001">
      <c r="A42" s="146" t="s">
        <v>94</v>
      </c>
      <c r="B42" s="128" t="s">
        <v>119</v>
      </c>
      <c r="C42" s="124">
        <v>70</v>
      </c>
      <c r="D42" s="124">
        <v>70</v>
      </c>
      <c r="E42" s="124">
        <v>70</v>
      </c>
      <c r="F42" s="124">
        <v>70</v>
      </c>
      <c r="G42" s="128">
        <v>80</v>
      </c>
      <c r="H42" s="128">
        <v>80</v>
      </c>
      <c r="I42" s="124">
        <v>80</v>
      </c>
      <c r="J42" s="124">
        <f>42+20</f>
        <v>62</v>
      </c>
      <c r="K42" s="125">
        <v>76</v>
      </c>
      <c r="L42" s="125">
        <v>80</v>
      </c>
      <c r="M42" s="125"/>
      <c r="N42" s="125"/>
      <c r="O42" s="125">
        <v>80</v>
      </c>
      <c r="P42" s="142"/>
    </row>
    <row r="43" spans="1:16" ht="33.950000000000003">
      <c r="A43" s="146" t="s">
        <v>124</v>
      </c>
      <c r="B43" s="128" t="s">
        <v>243</v>
      </c>
      <c r="C43" s="124"/>
      <c r="D43" s="124"/>
      <c r="E43" s="124"/>
      <c r="F43" s="124">
        <v>35</v>
      </c>
      <c r="G43" s="124">
        <v>35</v>
      </c>
      <c r="H43" s="124">
        <v>35</v>
      </c>
      <c r="I43" s="124">
        <v>35</v>
      </c>
      <c r="J43" s="124">
        <v>30</v>
      </c>
      <c r="K43" s="125">
        <v>35</v>
      </c>
      <c r="L43" s="125">
        <v>35</v>
      </c>
      <c r="M43" s="125"/>
      <c r="N43" s="125"/>
      <c r="O43" s="125">
        <v>35</v>
      </c>
      <c r="P43" s="142"/>
    </row>
    <row r="44" spans="1:16" ht="17.100000000000001">
      <c r="A44" s="146" t="s">
        <v>146</v>
      </c>
      <c r="B44" s="128" t="s">
        <v>244</v>
      </c>
      <c r="C44" s="124"/>
      <c r="D44" s="124"/>
      <c r="E44" s="124"/>
      <c r="F44" s="124"/>
      <c r="G44" s="124"/>
      <c r="H44" s="124"/>
      <c r="I44" s="124">
        <v>60</v>
      </c>
      <c r="J44" s="124">
        <v>74</v>
      </c>
      <c r="K44" s="125">
        <v>53</v>
      </c>
      <c r="L44" s="125">
        <v>60</v>
      </c>
      <c r="M44" s="125"/>
      <c r="N44" s="125"/>
      <c r="O44" s="124">
        <v>60</v>
      </c>
      <c r="P44" s="142"/>
    </row>
    <row r="45" spans="1:16" ht="17.100000000000001">
      <c r="A45" s="146" t="s">
        <v>146</v>
      </c>
      <c r="B45" s="128" t="s">
        <v>164</v>
      </c>
      <c r="C45" s="124"/>
      <c r="D45" s="124"/>
      <c r="E45" s="124"/>
      <c r="F45" s="124"/>
      <c r="G45" s="124"/>
      <c r="H45" s="124"/>
      <c r="I45" s="124">
        <v>160</v>
      </c>
      <c r="J45" s="124">
        <v>188</v>
      </c>
      <c r="K45" s="125">
        <v>154</v>
      </c>
      <c r="L45" s="125">
        <v>140</v>
      </c>
      <c r="M45" s="135"/>
      <c r="N45" s="135"/>
      <c r="O45" s="124">
        <v>140</v>
      </c>
      <c r="P45" s="142"/>
    </row>
    <row r="46" spans="1:16" ht="17.100000000000001">
      <c r="A46" s="146" t="s">
        <v>146</v>
      </c>
      <c r="B46" s="128" t="s">
        <v>245</v>
      </c>
      <c r="C46" s="124"/>
      <c r="D46" s="124"/>
      <c r="E46" s="124"/>
      <c r="F46" s="124"/>
      <c r="G46" s="124"/>
      <c r="H46" s="124"/>
      <c r="I46" s="124">
        <v>80</v>
      </c>
      <c r="J46" s="124">
        <v>76</v>
      </c>
      <c r="K46" s="125">
        <v>78</v>
      </c>
      <c r="L46" s="125">
        <v>70</v>
      </c>
      <c r="M46" s="135"/>
      <c r="N46" s="135"/>
      <c r="O46" s="124">
        <v>70</v>
      </c>
      <c r="P46" s="142"/>
    </row>
    <row r="47" spans="1:16" ht="17.100000000000001">
      <c r="A47" s="146" t="s">
        <v>146</v>
      </c>
      <c r="B47" s="128" t="s">
        <v>246</v>
      </c>
      <c r="C47" s="124"/>
      <c r="D47" s="124"/>
      <c r="E47" s="124"/>
      <c r="F47" s="124"/>
      <c r="G47" s="124"/>
      <c r="H47" s="124"/>
      <c r="I47" s="124">
        <v>80</v>
      </c>
      <c r="J47" s="124">
        <v>82</v>
      </c>
      <c r="K47" s="125">
        <v>79</v>
      </c>
      <c r="L47" s="125">
        <v>70</v>
      </c>
      <c r="M47" s="135"/>
      <c r="N47" s="135"/>
      <c r="O47" s="124">
        <v>70</v>
      </c>
      <c r="P47" s="142"/>
    </row>
    <row r="48" spans="1:16" ht="17.100000000000001">
      <c r="A48" s="146" t="s">
        <v>146</v>
      </c>
      <c r="B48" s="128" t="s">
        <v>247</v>
      </c>
      <c r="C48" s="124"/>
      <c r="D48" s="124"/>
      <c r="E48" s="124"/>
      <c r="F48" s="124"/>
      <c r="G48" s="124"/>
      <c r="H48" s="124"/>
      <c r="I48" s="124">
        <v>60</v>
      </c>
      <c r="J48" s="124">
        <v>61</v>
      </c>
      <c r="K48" s="125">
        <v>58</v>
      </c>
      <c r="L48" s="125">
        <v>60</v>
      </c>
      <c r="M48" s="125"/>
      <c r="N48" s="125"/>
      <c r="O48" s="124">
        <v>60</v>
      </c>
      <c r="P48" s="142"/>
    </row>
    <row r="49" spans="1:17" ht="17.100000000000001">
      <c r="A49" s="146" t="s">
        <v>146</v>
      </c>
      <c r="B49" s="128" t="s">
        <v>248</v>
      </c>
      <c r="C49" s="124"/>
      <c r="D49" s="124"/>
      <c r="E49" s="124"/>
      <c r="F49" s="124"/>
      <c r="G49" s="124"/>
      <c r="H49" s="124"/>
      <c r="I49" s="124">
        <v>30</v>
      </c>
      <c r="J49" s="124">
        <v>24</v>
      </c>
      <c r="K49" s="125">
        <v>24</v>
      </c>
      <c r="L49" s="130">
        <v>30</v>
      </c>
      <c r="M49" s="124"/>
      <c r="N49" s="124"/>
      <c r="O49" s="124">
        <v>30</v>
      </c>
      <c r="P49" s="142" t="s">
        <v>249</v>
      </c>
    </row>
    <row r="50" spans="1:17" ht="33.950000000000003">
      <c r="A50" s="146" t="s">
        <v>146</v>
      </c>
      <c r="B50" s="128" t="s">
        <v>250</v>
      </c>
      <c r="C50" s="124"/>
      <c r="D50" s="124"/>
      <c r="E50" s="124"/>
      <c r="F50" s="124"/>
      <c r="G50" s="124"/>
      <c r="H50" s="124"/>
      <c r="I50" s="124">
        <v>30</v>
      </c>
      <c r="J50" s="124">
        <v>43</v>
      </c>
      <c r="K50" s="125">
        <v>25</v>
      </c>
      <c r="L50" s="125">
        <v>30</v>
      </c>
      <c r="M50" s="135"/>
      <c r="N50" s="135"/>
      <c r="O50" s="124">
        <v>30</v>
      </c>
      <c r="P50" s="142"/>
    </row>
    <row r="51" spans="1:17" ht="17.100000000000001">
      <c r="A51" s="147" t="s">
        <v>146</v>
      </c>
      <c r="B51" s="131" t="s">
        <v>251</v>
      </c>
      <c r="C51" s="132">
        <v>475</v>
      </c>
      <c r="D51" s="132">
        <v>475</v>
      </c>
      <c r="E51" s="132">
        <v>475</v>
      </c>
      <c r="F51" s="132">
        <v>475</v>
      </c>
      <c r="G51" s="132">
        <v>455</v>
      </c>
      <c r="H51" s="132">
        <v>455</v>
      </c>
      <c r="I51" s="132"/>
      <c r="J51" s="132"/>
      <c r="K51" s="138"/>
      <c r="L51" s="132"/>
      <c r="M51" s="138"/>
      <c r="N51" s="138"/>
      <c r="O51" s="138"/>
      <c r="P51" s="142"/>
    </row>
    <row r="52" spans="1:17" ht="17.100000000000001">
      <c r="A52" s="152" t="s">
        <v>146</v>
      </c>
      <c r="B52" s="131" t="s">
        <v>252</v>
      </c>
      <c r="C52" s="132"/>
      <c r="D52" s="132"/>
      <c r="E52" s="132">
        <v>70</v>
      </c>
      <c r="F52" s="132">
        <v>70</v>
      </c>
      <c r="G52" s="132">
        <v>180</v>
      </c>
      <c r="H52" s="132">
        <v>180</v>
      </c>
      <c r="I52" s="132">
        <v>150</v>
      </c>
      <c r="J52" s="132">
        <v>112</v>
      </c>
      <c r="K52" s="132">
        <v>148</v>
      </c>
      <c r="L52" s="132"/>
      <c r="M52" s="132"/>
      <c r="N52" s="132"/>
      <c r="O52" s="132"/>
      <c r="P52" s="142"/>
    </row>
    <row r="53" spans="1:17" ht="17.100000000000001">
      <c r="A53" s="147"/>
      <c r="B53" s="129" t="s">
        <v>253</v>
      </c>
      <c r="C53" s="130"/>
      <c r="D53" s="130"/>
      <c r="E53" s="130"/>
      <c r="F53" s="130"/>
      <c r="G53" s="130"/>
      <c r="H53" s="130"/>
      <c r="I53" s="130"/>
      <c r="J53" s="130"/>
      <c r="K53" s="130"/>
      <c r="L53" s="130">
        <v>80</v>
      </c>
      <c r="M53" s="136"/>
      <c r="N53" s="136"/>
      <c r="O53" s="124">
        <v>80</v>
      </c>
      <c r="P53" s="142"/>
    </row>
    <row r="54" spans="1:17" ht="17.100000000000001">
      <c r="A54" s="147"/>
      <c r="B54" s="129" t="s">
        <v>254</v>
      </c>
      <c r="C54" s="130"/>
      <c r="D54" s="130"/>
      <c r="E54" s="130"/>
      <c r="F54" s="130"/>
      <c r="G54" s="130"/>
      <c r="H54" s="130"/>
      <c r="I54" s="130"/>
      <c r="J54" s="130"/>
      <c r="K54" s="130"/>
      <c r="L54" s="130">
        <v>40</v>
      </c>
      <c r="M54" s="136"/>
      <c r="N54" s="136"/>
      <c r="O54" s="124">
        <v>40</v>
      </c>
      <c r="P54" s="142"/>
    </row>
    <row r="55" spans="1:17" ht="17.100000000000001">
      <c r="A55" s="147"/>
      <c r="B55" s="129" t="s">
        <v>255</v>
      </c>
      <c r="C55" s="130"/>
      <c r="D55" s="130"/>
      <c r="E55" s="130"/>
      <c r="F55" s="130"/>
      <c r="G55" s="130"/>
      <c r="H55" s="130"/>
      <c r="I55" s="130"/>
      <c r="J55" s="130"/>
      <c r="K55" s="130"/>
      <c r="L55" s="130">
        <v>40</v>
      </c>
      <c r="M55" s="136"/>
      <c r="N55" s="136"/>
      <c r="O55" s="124">
        <v>40</v>
      </c>
      <c r="P55" s="142"/>
    </row>
    <row r="56" spans="1:17" s="110" customFormat="1" ht="51">
      <c r="A56" s="148" t="s">
        <v>146</v>
      </c>
      <c r="B56" s="131" t="s">
        <v>256</v>
      </c>
      <c r="C56" s="132"/>
      <c r="D56" s="132"/>
      <c r="E56" s="132"/>
      <c r="F56" s="132"/>
      <c r="G56" s="132">
        <v>35</v>
      </c>
      <c r="H56" s="132">
        <v>35</v>
      </c>
      <c r="I56" s="132">
        <v>35</v>
      </c>
      <c r="J56" s="132">
        <v>35</v>
      </c>
      <c r="K56" s="132">
        <v>35</v>
      </c>
      <c r="L56" s="132">
        <v>35</v>
      </c>
      <c r="M56" s="132"/>
      <c r="N56" s="132"/>
      <c r="O56" s="132"/>
      <c r="P56" s="153" t="s">
        <v>257</v>
      </c>
    </row>
    <row r="57" spans="1:17" ht="51">
      <c r="A57" s="147" t="s">
        <v>146</v>
      </c>
      <c r="B57" s="128" t="s">
        <v>258</v>
      </c>
      <c r="C57" s="124"/>
      <c r="D57" s="124"/>
      <c r="E57" s="124"/>
      <c r="F57" s="124"/>
      <c r="G57" s="124">
        <v>45</v>
      </c>
      <c r="H57" s="124">
        <v>45</v>
      </c>
      <c r="I57" s="124">
        <v>45</v>
      </c>
      <c r="J57" s="124">
        <v>26</v>
      </c>
      <c r="K57" s="125">
        <v>27</v>
      </c>
      <c r="L57" s="125">
        <v>45</v>
      </c>
      <c r="M57" s="125"/>
      <c r="N57" s="125"/>
      <c r="O57" s="139">
        <v>40</v>
      </c>
      <c r="P57" s="142"/>
    </row>
    <row r="58" spans="1:17" ht="51">
      <c r="A58" s="147" t="s">
        <v>94</v>
      </c>
      <c r="B58" s="128" t="s">
        <v>259</v>
      </c>
      <c r="C58" s="124"/>
      <c r="D58" s="124"/>
      <c r="E58" s="124"/>
      <c r="F58" s="124"/>
      <c r="G58" s="124">
        <v>45</v>
      </c>
      <c r="H58" s="124">
        <v>45</v>
      </c>
      <c r="I58" s="124">
        <v>45</v>
      </c>
      <c r="J58" s="124">
        <v>47</v>
      </c>
      <c r="K58" s="125">
        <v>45</v>
      </c>
      <c r="L58" s="125">
        <v>45</v>
      </c>
      <c r="M58" s="125"/>
      <c r="N58" s="125"/>
      <c r="O58" s="124">
        <v>45</v>
      </c>
      <c r="P58" s="142"/>
    </row>
    <row r="59" spans="1:17" ht="45.75" customHeight="1">
      <c r="A59" s="147" t="s">
        <v>94</v>
      </c>
      <c r="B59" s="128" t="s">
        <v>260</v>
      </c>
      <c r="C59" s="124"/>
      <c r="D59" s="124"/>
      <c r="E59" s="124"/>
      <c r="F59" s="124"/>
      <c r="G59" s="124"/>
      <c r="H59" s="124"/>
      <c r="I59" s="124">
        <v>25</v>
      </c>
      <c r="J59" s="124">
        <v>25</v>
      </c>
      <c r="K59" s="124">
        <v>28</v>
      </c>
      <c r="L59" s="124">
        <v>25</v>
      </c>
      <c r="M59" s="124"/>
      <c r="N59" s="124"/>
      <c r="O59" s="124">
        <v>25</v>
      </c>
      <c r="P59" s="142"/>
    </row>
    <row r="60" spans="1:17" ht="28.5" customHeight="1">
      <c r="A60" s="154"/>
      <c r="B60" s="128" t="s">
        <v>261</v>
      </c>
      <c r="C60" s="140"/>
      <c r="D60" s="140"/>
      <c r="E60" s="140"/>
      <c r="F60" s="140"/>
      <c r="G60" s="140"/>
      <c r="H60" s="140"/>
      <c r="I60" s="140"/>
      <c r="J60" s="140"/>
      <c r="K60" s="140"/>
      <c r="L60" s="140"/>
      <c r="M60" s="112"/>
      <c r="N60" s="112"/>
      <c r="O60" s="157">
        <v>120</v>
      </c>
      <c r="P60" s="142"/>
      <c r="Q60" t="s">
        <v>262</v>
      </c>
    </row>
    <row r="61" spans="1:17" ht="33.950000000000003">
      <c r="A61" s="158"/>
      <c r="B61" s="159" t="s">
        <v>263</v>
      </c>
      <c r="C61" s="160"/>
      <c r="D61" s="160"/>
      <c r="E61" s="160"/>
      <c r="F61" s="160"/>
      <c r="G61" s="160"/>
      <c r="H61" s="160"/>
      <c r="I61" s="160"/>
      <c r="J61" s="160"/>
      <c r="K61" s="160"/>
      <c r="L61" s="160"/>
      <c r="M61" s="160"/>
      <c r="N61" s="160"/>
      <c r="O61" s="160"/>
      <c r="P61" s="161"/>
      <c r="Q61" t="s">
        <v>264</v>
      </c>
    </row>
    <row r="63" spans="1:17">
      <c r="L63">
        <f>SUM(L6:L61)</f>
        <v>5873</v>
      </c>
      <c r="O63">
        <f>SUM(O6:O61)</f>
        <v>5673</v>
      </c>
    </row>
    <row r="65" spans="15:15">
      <c r="O65">
        <f>O63/L63</f>
        <v>0.96594585390771326</v>
      </c>
    </row>
    <row r="66" spans="15:15">
      <c r="O66">
        <f>(O63-L63)/O63</f>
        <v>-3.5254715318173806E-2</v>
      </c>
    </row>
  </sheetData>
  <mergeCells count="17">
    <mergeCell ref="N3:N5"/>
    <mergeCell ref="A1:O1"/>
    <mergeCell ref="A2:A5"/>
    <mergeCell ref="B2:B5"/>
    <mergeCell ref="C2:O2"/>
    <mergeCell ref="C3:C5"/>
    <mergeCell ref="D3:D5"/>
    <mergeCell ref="E3:E5"/>
    <mergeCell ref="F3:F5"/>
    <mergeCell ref="G3:G5"/>
    <mergeCell ref="H3:H5"/>
    <mergeCell ref="O3:O5"/>
    <mergeCell ref="I3:I5"/>
    <mergeCell ref="J3:J5"/>
    <mergeCell ref="K3:K5"/>
    <mergeCell ref="L3:L5"/>
    <mergeCell ref="M3:M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00BAE4-9D7E-4822-BE90-E2E315C34BFF}">
  <dimension ref="A1:P17"/>
  <sheetViews>
    <sheetView workbookViewId="0">
      <selection activeCell="E24" sqref="E24"/>
    </sheetView>
  </sheetViews>
  <sheetFormatPr defaultColWidth="11.42578125" defaultRowHeight="15"/>
  <cols>
    <col min="1" max="1" width="12.28515625" bestFit="1" customWidth="1"/>
    <col min="2" max="2" width="27.7109375" customWidth="1"/>
    <col min="3" max="3" width="14" bestFit="1" customWidth="1"/>
    <col min="4" max="6" width="13.85546875" customWidth="1"/>
    <col min="7" max="8" width="12" customWidth="1"/>
    <col min="9" max="9" width="11.85546875" customWidth="1"/>
    <col min="10" max="12" width="12.140625" customWidth="1"/>
    <col min="16" max="16" width="33.42578125" customWidth="1"/>
  </cols>
  <sheetData>
    <row r="1" spans="1:16" ht="24.95" thickBot="1">
      <c r="A1" s="367" t="s">
        <v>189</v>
      </c>
      <c r="B1" s="368"/>
      <c r="C1" s="368"/>
      <c r="D1" s="368"/>
      <c r="E1" s="368"/>
      <c r="F1" s="368"/>
      <c r="G1" s="368"/>
      <c r="H1" s="368"/>
      <c r="I1" s="368"/>
      <c r="J1" s="368"/>
      <c r="K1" s="368"/>
      <c r="L1" s="368"/>
      <c r="M1" s="368"/>
      <c r="N1" s="368"/>
      <c r="O1" s="368"/>
      <c r="P1" s="369"/>
    </row>
    <row r="2" spans="1:16" ht="18.95">
      <c r="A2" s="370" t="s">
        <v>190</v>
      </c>
      <c r="B2" s="372" t="s">
        <v>191</v>
      </c>
      <c r="C2" s="374" t="s">
        <v>192</v>
      </c>
      <c r="D2" s="374"/>
      <c r="E2" s="374"/>
      <c r="F2" s="374"/>
      <c r="G2" s="374"/>
      <c r="H2" s="374"/>
      <c r="I2" s="374"/>
      <c r="J2" s="374"/>
      <c r="K2" s="374"/>
      <c r="L2" s="374"/>
      <c r="M2" s="374"/>
      <c r="N2" s="374"/>
      <c r="O2" s="374"/>
      <c r="P2" s="375"/>
    </row>
    <row r="3" spans="1:16">
      <c r="A3" s="371"/>
      <c r="B3" s="373"/>
      <c r="C3" s="376" t="s">
        <v>193</v>
      </c>
      <c r="D3" s="376" t="s">
        <v>194</v>
      </c>
      <c r="E3" s="376" t="s">
        <v>195</v>
      </c>
      <c r="F3" s="376" t="s">
        <v>196</v>
      </c>
      <c r="G3" s="366" t="s">
        <v>197</v>
      </c>
      <c r="H3" s="366" t="s">
        <v>198</v>
      </c>
      <c r="I3" s="366" t="s">
        <v>199</v>
      </c>
      <c r="J3" s="366" t="s">
        <v>200</v>
      </c>
      <c r="K3" s="366" t="s">
        <v>201</v>
      </c>
      <c r="L3" s="366" t="s">
        <v>202</v>
      </c>
      <c r="M3" s="366" t="s">
        <v>203</v>
      </c>
      <c r="N3" s="366" t="s">
        <v>204</v>
      </c>
      <c r="O3" s="366" t="s">
        <v>205</v>
      </c>
      <c r="P3" s="377" t="s">
        <v>265</v>
      </c>
    </row>
    <row r="4" spans="1:16">
      <c r="A4" s="371"/>
      <c r="B4" s="373"/>
      <c r="C4" s="376"/>
      <c r="D4" s="376"/>
      <c r="E4" s="376"/>
      <c r="F4" s="376"/>
      <c r="G4" s="366"/>
      <c r="H4" s="366"/>
      <c r="I4" s="366"/>
      <c r="J4" s="366"/>
      <c r="K4" s="366"/>
      <c r="L4" s="366"/>
      <c r="M4" s="366"/>
      <c r="N4" s="366"/>
      <c r="O4" s="366"/>
      <c r="P4" s="377"/>
    </row>
    <row r="5" spans="1:16">
      <c r="A5" s="371"/>
      <c r="B5" s="373"/>
      <c r="C5" s="376"/>
      <c r="D5" s="376"/>
      <c r="E5" s="376"/>
      <c r="F5" s="376"/>
      <c r="G5" s="366"/>
      <c r="H5" s="366"/>
      <c r="I5" s="366"/>
      <c r="J5" s="366"/>
      <c r="K5" s="366"/>
      <c r="L5" s="366"/>
      <c r="M5" s="366"/>
      <c r="N5" s="366"/>
      <c r="O5" s="366"/>
      <c r="P5" s="377"/>
    </row>
    <row r="6" spans="1:16" ht="32.1">
      <c r="A6" s="90" t="s">
        <v>6</v>
      </c>
      <c r="B6" s="91" t="s">
        <v>266</v>
      </c>
      <c r="C6" s="92">
        <v>35</v>
      </c>
      <c r="D6" s="92">
        <v>35</v>
      </c>
      <c r="E6" s="92">
        <v>35</v>
      </c>
      <c r="F6" s="92">
        <v>35</v>
      </c>
      <c r="G6" s="93">
        <v>35</v>
      </c>
      <c r="H6" s="93">
        <v>35</v>
      </c>
      <c r="I6" s="94">
        <v>35</v>
      </c>
      <c r="J6" s="94">
        <v>25</v>
      </c>
      <c r="K6" s="94">
        <v>32</v>
      </c>
      <c r="L6" s="94">
        <v>35</v>
      </c>
      <c r="M6" s="95"/>
      <c r="N6" s="96"/>
      <c r="O6" s="109">
        <v>35</v>
      </c>
      <c r="P6" s="97" t="s">
        <v>267</v>
      </c>
    </row>
    <row r="7" spans="1:16" ht="48">
      <c r="A7" s="90" t="s">
        <v>6</v>
      </c>
      <c r="B7" s="91" t="s">
        <v>268</v>
      </c>
      <c r="C7" s="92">
        <v>35</v>
      </c>
      <c r="D7" s="92">
        <v>32</v>
      </c>
      <c r="E7" s="92">
        <v>32</v>
      </c>
      <c r="F7" s="92">
        <v>32</v>
      </c>
      <c r="G7" s="93">
        <v>32</v>
      </c>
      <c r="H7" s="93">
        <v>32</v>
      </c>
      <c r="I7" s="94">
        <v>32</v>
      </c>
      <c r="J7" s="94">
        <v>28</v>
      </c>
      <c r="K7" s="94">
        <v>32</v>
      </c>
      <c r="L7" s="94">
        <v>35</v>
      </c>
      <c r="M7" s="95"/>
      <c r="N7" s="96"/>
      <c r="O7" s="109">
        <v>35</v>
      </c>
      <c r="P7" s="98" t="s">
        <v>269</v>
      </c>
    </row>
    <row r="8" spans="1:16" ht="18.95">
      <c r="A8" s="90" t="s">
        <v>270</v>
      </c>
      <c r="B8" s="91" t="s">
        <v>271</v>
      </c>
      <c r="C8" s="92">
        <v>20</v>
      </c>
      <c r="D8" s="92">
        <v>20</v>
      </c>
      <c r="E8" s="94">
        <v>35</v>
      </c>
      <c r="F8" s="94">
        <v>35</v>
      </c>
      <c r="G8" s="93">
        <v>35</v>
      </c>
      <c r="H8" s="93">
        <v>35</v>
      </c>
      <c r="I8" s="94">
        <v>35</v>
      </c>
      <c r="J8" s="94">
        <v>31</v>
      </c>
      <c r="K8" s="99">
        <v>31</v>
      </c>
      <c r="L8" s="99"/>
      <c r="M8" s="95"/>
      <c r="N8" s="96"/>
      <c r="O8" s="109">
        <v>35</v>
      </c>
      <c r="P8" s="89"/>
    </row>
    <row r="9" spans="1:16" ht="18.95">
      <c r="A9" s="90" t="s">
        <v>124</v>
      </c>
      <c r="B9" s="91" t="s">
        <v>272</v>
      </c>
      <c r="C9" s="92">
        <v>45</v>
      </c>
      <c r="D9" s="92">
        <v>45</v>
      </c>
      <c r="E9" s="92">
        <v>45</v>
      </c>
      <c r="F9" s="92">
        <v>45</v>
      </c>
      <c r="G9" s="93">
        <v>45</v>
      </c>
      <c r="H9" s="93">
        <v>45</v>
      </c>
      <c r="I9" s="94">
        <v>45</v>
      </c>
      <c r="J9" s="94">
        <v>38</v>
      </c>
      <c r="K9" s="94">
        <v>45</v>
      </c>
      <c r="L9" s="94">
        <v>45</v>
      </c>
      <c r="M9" s="95"/>
      <c r="N9" s="96"/>
      <c r="O9" s="109">
        <v>45</v>
      </c>
      <c r="P9" s="100" t="s">
        <v>273</v>
      </c>
    </row>
    <row r="10" spans="1:16" ht="32.1">
      <c r="A10" s="90" t="s">
        <v>274</v>
      </c>
      <c r="B10" s="91" t="s">
        <v>275</v>
      </c>
      <c r="C10" s="92">
        <v>80</v>
      </c>
      <c r="D10" s="92">
        <v>80</v>
      </c>
      <c r="E10" s="92">
        <v>80</v>
      </c>
      <c r="F10" s="92">
        <v>80</v>
      </c>
      <c r="G10" s="93">
        <v>80</v>
      </c>
      <c r="H10" s="93">
        <v>80</v>
      </c>
      <c r="I10" s="94">
        <v>80</v>
      </c>
      <c r="J10" s="94">
        <v>58</v>
      </c>
      <c r="K10" s="94">
        <v>77</v>
      </c>
      <c r="L10" s="94">
        <v>80</v>
      </c>
      <c r="M10" s="95"/>
      <c r="N10" s="96"/>
      <c r="O10" s="109">
        <v>80</v>
      </c>
      <c r="P10" s="100" t="s">
        <v>276</v>
      </c>
    </row>
    <row r="11" spans="1:16" ht="32.1">
      <c r="A11" s="101" t="s">
        <v>146</v>
      </c>
      <c r="B11" s="91" t="s">
        <v>277</v>
      </c>
      <c r="C11" s="92">
        <v>35</v>
      </c>
      <c r="D11" s="92">
        <v>35</v>
      </c>
      <c r="E11" s="92">
        <v>35</v>
      </c>
      <c r="F11" s="92">
        <v>35</v>
      </c>
      <c r="G11" s="93">
        <v>35</v>
      </c>
      <c r="H11" s="93">
        <v>35</v>
      </c>
      <c r="I11" s="94">
        <v>35</v>
      </c>
      <c r="J11" s="94">
        <v>32</v>
      </c>
      <c r="K11" s="94">
        <v>30</v>
      </c>
      <c r="L11" s="94">
        <v>35</v>
      </c>
      <c r="M11" s="95"/>
      <c r="N11" s="96"/>
      <c r="O11" s="109">
        <v>35</v>
      </c>
      <c r="P11" s="100" t="s">
        <v>278</v>
      </c>
    </row>
    <row r="12" spans="1:16" ht="32.1">
      <c r="A12" s="101" t="s">
        <v>146</v>
      </c>
      <c r="B12" s="91" t="s">
        <v>279</v>
      </c>
      <c r="C12" s="92">
        <v>35</v>
      </c>
      <c r="D12" s="92">
        <v>35</v>
      </c>
      <c r="E12" s="92">
        <v>35</v>
      </c>
      <c r="F12" s="92">
        <v>35</v>
      </c>
      <c r="G12" s="93">
        <v>35</v>
      </c>
      <c r="H12" s="93">
        <v>35</v>
      </c>
      <c r="I12" s="94">
        <v>35</v>
      </c>
      <c r="J12" s="94">
        <v>27</v>
      </c>
      <c r="K12" s="94">
        <v>40</v>
      </c>
      <c r="L12" s="94"/>
      <c r="M12" s="95"/>
      <c r="N12" s="96"/>
      <c r="O12" s="109">
        <v>35</v>
      </c>
      <c r="P12" s="100" t="s">
        <v>280</v>
      </c>
    </row>
    <row r="13" spans="1:16" ht="18.95">
      <c r="A13" s="102" t="s">
        <v>146</v>
      </c>
      <c r="B13" s="103" t="s">
        <v>281</v>
      </c>
      <c r="C13" s="104">
        <v>35</v>
      </c>
      <c r="D13" s="104">
        <v>35</v>
      </c>
      <c r="E13" s="104">
        <v>35</v>
      </c>
      <c r="F13" s="104">
        <v>35</v>
      </c>
      <c r="G13" s="105">
        <v>35</v>
      </c>
      <c r="H13" s="105">
        <v>35</v>
      </c>
      <c r="I13" s="106"/>
      <c r="J13" s="106"/>
      <c r="K13" s="106"/>
      <c r="L13" s="94"/>
      <c r="M13" s="95"/>
      <c r="N13" s="96"/>
      <c r="O13" s="109"/>
      <c r="P13" s="89"/>
    </row>
    <row r="14" spans="1:16" ht="32.1">
      <c r="A14" s="102" t="s">
        <v>146</v>
      </c>
      <c r="B14" s="91" t="s">
        <v>282</v>
      </c>
      <c r="C14" s="95"/>
      <c r="D14" s="92">
        <v>35</v>
      </c>
      <c r="E14" s="92">
        <v>35</v>
      </c>
      <c r="F14" s="92">
        <v>35</v>
      </c>
      <c r="G14" s="93">
        <v>35</v>
      </c>
      <c r="H14" s="93">
        <v>35</v>
      </c>
      <c r="I14" s="94">
        <v>35</v>
      </c>
      <c r="J14" s="94">
        <v>16</v>
      </c>
      <c r="K14" s="94">
        <v>20</v>
      </c>
      <c r="L14" s="94">
        <v>35</v>
      </c>
      <c r="M14" s="96"/>
      <c r="N14" s="96"/>
      <c r="O14" s="109">
        <v>35</v>
      </c>
      <c r="P14" s="100" t="s">
        <v>283</v>
      </c>
    </row>
    <row r="15" spans="1:16" ht="32.1">
      <c r="A15" s="90" t="s">
        <v>28</v>
      </c>
      <c r="B15" s="88" t="s">
        <v>284</v>
      </c>
      <c r="C15" s="95"/>
      <c r="D15" s="92">
        <v>20</v>
      </c>
      <c r="E15" s="92">
        <v>20</v>
      </c>
      <c r="F15" s="92">
        <v>20</v>
      </c>
      <c r="G15" s="93">
        <v>20</v>
      </c>
      <c r="H15" s="93">
        <v>20</v>
      </c>
      <c r="I15" s="94">
        <v>15</v>
      </c>
      <c r="J15" s="94">
        <v>7</v>
      </c>
      <c r="K15" s="94">
        <v>12</v>
      </c>
      <c r="L15" s="94">
        <v>20</v>
      </c>
      <c r="M15" s="96"/>
      <c r="N15" s="96"/>
      <c r="O15" s="109">
        <v>20</v>
      </c>
      <c r="P15" s="89" t="s">
        <v>285</v>
      </c>
    </row>
    <row r="16" spans="1:16" ht="48">
      <c r="A16" s="90" t="s">
        <v>28</v>
      </c>
      <c r="B16" s="91" t="s">
        <v>286</v>
      </c>
      <c r="C16" s="107"/>
      <c r="D16" s="108"/>
      <c r="E16" s="108"/>
      <c r="F16" s="108"/>
      <c r="G16" s="93">
        <v>20</v>
      </c>
      <c r="H16" s="93">
        <v>20</v>
      </c>
      <c r="I16" s="94">
        <v>20</v>
      </c>
      <c r="J16" s="94">
        <v>17</v>
      </c>
      <c r="K16" s="94">
        <v>17</v>
      </c>
      <c r="L16" s="94">
        <v>20</v>
      </c>
      <c r="M16" s="96"/>
      <c r="N16" s="96"/>
      <c r="O16" s="109">
        <v>20</v>
      </c>
      <c r="P16" s="100" t="s">
        <v>287</v>
      </c>
    </row>
    <row r="17" spans="1:16" ht="32.1">
      <c r="A17" s="90" t="s">
        <v>28</v>
      </c>
      <c r="B17" s="88" t="s">
        <v>288</v>
      </c>
      <c r="C17" s="107"/>
      <c r="D17" s="108"/>
      <c r="E17" s="108"/>
      <c r="F17" s="108"/>
      <c r="G17" s="108"/>
      <c r="H17" s="93">
        <v>20</v>
      </c>
      <c r="I17" s="94">
        <v>20</v>
      </c>
      <c r="J17" s="94">
        <v>20</v>
      </c>
      <c r="K17" s="94">
        <v>20</v>
      </c>
      <c r="L17" s="94">
        <v>20</v>
      </c>
      <c r="M17" s="96"/>
      <c r="N17" s="96"/>
      <c r="O17" s="109">
        <v>20</v>
      </c>
      <c r="P17" s="100" t="s">
        <v>287</v>
      </c>
    </row>
  </sheetData>
  <mergeCells count="18">
    <mergeCell ref="N3:N5"/>
    <mergeCell ref="A1:P1"/>
    <mergeCell ref="A2:A5"/>
    <mergeCell ref="B2:B5"/>
    <mergeCell ref="C2:P2"/>
    <mergeCell ref="C3:C5"/>
    <mergeCell ref="D3:D5"/>
    <mergeCell ref="E3:E5"/>
    <mergeCell ref="F3:F5"/>
    <mergeCell ref="G3:G5"/>
    <mergeCell ref="H3:H5"/>
    <mergeCell ref="O3:O5"/>
    <mergeCell ref="P3:P5"/>
    <mergeCell ref="I3:I5"/>
    <mergeCell ref="J3:J5"/>
    <mergeCell ref="K3:K5"/>
    <mergeCell ref="L3:L5"/>
    <mergeCell ref="M3:M5"/>
  </mergeCells>
  <hyperlinks>
    <hyperlink ref="P9" r:id="rId1" xr:uid="{DE5A136C-5A5D-4E9F-A10A-6225A0BF4DD0}"/>
    <hyperlink ref="P6" r:id="rId2" xr:uid="{909C0237-C7E2-46CA-8308-BADE80B8D30B}"/>
    <hyperlink ref="P7" r:id="rId3" xr:uid="{EEC84B67-CD3B-46AE-BDBF-1651E18FFC38}"/>
    <hyperlink ref="P10" r:id="rId4" display="claire.baldin@univ-cotedazur.fr" xr:uid="{4AB2AA9C-8498-4D58-9057-9313B8A70B10}"/>
    <hyperlink ref="P17" r:id="rId5" xr:uid="{5AD863C1-D664-4BDF-9468-0720FFA334E4}"/>
    <hyperlink ref="P16" r:id="rId6" xr:uid="{27A6CF14-EB0E-40BC-8989-0529D2AF8029}"/>
    <hyperlink ref="P11" r:id="rId7" xr:uid="{BFB49BA8-FC01-4259-B970-E524A87798E2}"/>
    <hyperlink ref="P14" r:id="rId8" xr:uid="{0B039793-6F75-405C-A7FB-F5154A795CF1}"/>
    <hyperlink ref="P12" r:id="rId9" xr:uid="{6BB18102-D17F-4284-AF36-C4B58BF6594C}"/>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B08BE9-0FB3-43AD-9610-4803E4307267}">
  <dimension ref="A1:AC9"/>
  <sheetViews>
    <sheetView workbookViewId="0">
      <selection activeCell="G15" sqref="G15"/>
    </sheetView>
  </sheetViews>
  <sheetFormatPr defaultColWidth="8.85546875" defaultRowHeight="15"/>
  <cols>
    <col min="1" max="13" width="18.28515625" customWidth="1"/>
    <col min="14" max="28" width="23.42578125" customWidth="1"/>
    <col min="29" max="29" width="27.42578125" customWidth="1"/>
  </cols>
  <sheetData>
    <row r="1" spans="1:29" ht="24">
      <c r="A1" s="404" t="s">
        <v>289</v>
      </c>
      <c r="B1" s="405"/>
      <c r="C1" s="405"/>
      <c r="D1" s="405"/>
      <c r="E1" s="405"/>
      <c r="F1" s="405"/>
      <c r="G1" s="405"/>
      <c r="H1" s="405"/>
      <c r="I1" s="405"/>
      <c r="J1" s="405"/>
      <c r="K1" s="405"/>
      <c r="L1" s="405"/>
      <c r="M1" s="405"/>
      <c r="N1" s="405"/>
      <c r="O1" s="405"/>
      <c r="P1" s="405"/>
      <c r="Q1" s="405"/>
      <c r="R1" s="405"/>
      <c r="S1" s="405"/>
      <c r="T1" s="405"/>
      <c r="U1" s="405"/>
      <c r="V1" s="405"/>
      <c r="W1" s="405"/>
      <c r="X1" s="405"/>
      <c r="Y1" s="405"/>
      <c r="Z1" s="405"/>
      <c r="AA1" s="405"/>
      <c r="AB1" s="405"/>
      <c r="AC1" s="406"/>
    </row>
    <row r="2" spans="1:29" ht="15" customHeight="1">
      <c r="A2" s="380" t="s">
        <v>290</v>
      </c>
      <c r="B2" s="380" t="s">
        <v>191</v>
      </c>
      <c r="C2" s="383" t="s">
        <v>192</v>
      </c>
      <c r="D2" s="383"/>
      <c r="E2" s="383"/>
      <c r="F2" s="383"/>
      <c r="G2" s="383"/>
      <c r="H2" s="383"/>
      <c r="I2" s="383"/>
      <c r="J2" s="383"/>
      <c r="K2" s="384"/>
      <c r="L2" s="213" t="s">
        <v>291</v>
      </c>
      <c r="M2" s="213"/>
      <c r="N2" s="385" t="s">
        <v>292</v>
      </c>
      <c r="O2" s="386"/>
      <c r="P2" s="386"/>
      <c r="Q2" s="386"/>
      <c r="R2" s="386"/>
      <c r="S2" s="386"/>
      <c r="T2" s="386"/>
      <c r="U2" s="386"/>
      <c r="V2" s="386"/>
      <c r="W2" s="386"/>
      <c r="X2" s="386"/>
      <c r="Y2" s="386"/>
      <c r="Z2" s="386"/>
      <c r="AA2" s="386"/>
      <c r="AB2" s="387"/>
      <c r="AC2" s="391" t="s">
        <v>293</v>
      </c>
    </row>
    <row r="3" spans="1:29" ht="89.25" customHeight="1">
      <c r="A3" s="380"/>
      <c r="B3" s="380"/>
      <c r="C3" s="392" t="s">
        <v>193</v>
      </c>
      <c r="D3" s="392" t="s">
        <v>194</v>
      </c>
      <c r="E3" s="392" t="s">
        <v>195</v>
      </c>
      <c r="F3" s="392" t="s">
        <v>196</v>
      </c>
      <c r="G3" s="380" t="s">
        <v>197</v>
      </c>
      <c r="H3" s="380" t="s">
        <v>198</v>
      </c>
      <c r="I3" s="380" t="s">
        <v>199</v>
      </c>
      <c r="J3" s="380" t="s">
        <v>201</v>
      </c>
      <c r="K3" s="380" t="s">
        <v>200</v>
      </c>
      <c r="L3" s="380" t="s">
        <v>202</v>
      </c>
      <c r="M3" s="380" t="s">
        <v>294</v>
      </c>
      <c r="N3" s="388"/>
      <c r="O3" s="389"/>
      <c r="P3" s="389"/>
      <c r="Q3" s="389"/>
      <c r="R3" s="389"/>
      <c r="S3" s="389"/>
      <c r="T3" s="389"/>
      <c r="U3" s="389"/>
      <c r="V3" s="389"/>
      <c r="W3" s="389"/>
      <c r="X3" s="389"/>
      <c r="Y3" s="389"/>
      <c r="Z3" s="389"/>
      <c r="AA3" s="389"/>
      <c r="AB3" s="390"/>
      <c r="AC3" s="391"/>
    </row>
    <row r="4" spans="1:29" ht="56.25" customHeight="1">
      <c r="A4" s="380"/>
      <c r="B4" s="380"/>
      <c r="C4" s="380"/>
      <c r="D4" s="380"/>
      <c r="E4" s="380"/>
      <c r="F4" s="380"/>
      <c r="G4" s="380"/>
      <c r="H4" s="380"/>
      <c r="I4" s="380"/>
      <c r="J4" s="380"/>
      <c r="K4" s="380"/>
      <c r="L4" s="380"/>
      <c r="M4" s="380"/>
      <c r="N4" s="407" t="s">
        <v>295</v>
      </c>
      <c r="O4" s="408"/>
      <c r="P4" s="409"/>
      <c r="Q4" s="378" t="s">
        <v>296</v>
      </c>
      <c r="R4" s="378"/>
      <c r="S4" s="379"/>
      <c r="T4" s="378" t="s">
        <v>297</v>
      </c>
      <c r="U4" s="378"/>
      <c r="V4" s="379"/>
      <c r="W4" s="378" t="s">
        <v>298</v>
      </c>
      <c r="X4" s="378"/>
      <c r="Y4" s="379"/>
      <c r="Z4" s="378" t="s">
        <v>299</v>
      </c>
      <c r="AA4" s="378"/>
      <c r="AB4" s="379"/>
      <c r="AC4" s="391"/>
    </row>
    <row r="5" spans="1:29" ht="81.75" customHeight="1">
      <c r="A5" s="382"/>
      <c r="B5" s="382"/>
      <c r="C5" s="382"/>
      <c r="D5" s="382"/>
      <c r="E5" s="382"/>
      <c r="F5" s="382"/>
      <c r="G5" s="382"/>
      <c r="H5" s="382"/>
      <c r="I5" s="381"/>
      <c r="J5" s="381"/>
      <c r="K5" s="382"/>
      <c r="L5" s="382"/>
      <c r="M5" s="382"/>
      <c r="N5" s="203" t="s">
        <v>300</v>
      </c>
      <c r="O5" s="203" t="s">
        <v>301</v>
      </c>
      <c r="P5" s="203" t="s">
        <v>302</v>
      </c>
      <c r="Q5" s="203" t="s">
        <v>300</v>
      </c>
      <c r="R5" s="203" t="s">
        <v>301</v>
      </c>
      <c r="S5" s="203" t="s">
        <v>302</v>
      </c>
      <c r="T5" s="203" t="s">
        <v>300</v>
      </c>
      <c r="U5" s="203" t="s">
        <v>301</v>
      </c>
      <c r="V5" s="203" t="s">
        <v>302</v>
      </c>
      <c r="W5" s="203" t="s">
        <v>300</v>
      </c>
      <c r="X5" s="203" t="s">
        <v>301</v>
      </c>
      <c r="Y5" s="203" t="s">
        <v>302</v>
      </c>
      <c r="Z5" s="203" t="s">
        <v>300</v>
      </c>
      <c r="AA5" s="203" t="s">
        <v>301</v>
      </c>
      <c r="AB5" s="203" t="s">
        <v>302</v>
      </c>
      <c r="AC5" s="391"/>
    </row>
    <row r="6" spans="1:29" ht="89.25" customHeight="1">
      <c r="A6" s="204" t="s">
        <v>303</v>
      </c>
      <c r="B6" s="205" t="s">
        <v>304</v>
      </c>
      <c r="C6" s="206">
        <v>120</v>
      </c>
      <c r="D6" s="206">
        <v>120</v>
      </c>
      <c r="E6" s="206">
        <v>120</v>
      </c>
      <c r="F6" s="206">
        <v>120</v>
      </c>
      <c r="G6" s="206">
        <v>120</v>
      </c>
      <c r="H6" s="206">
        <v>120</v>
      </c>
      <c r="I6" s="207">
        <v>120</v>
      </c>
      <c r="J6" s="207" t="s">
        <v>291</v>
      </c>
      <c r="K6" s="208">
        <v>114</v>
      </c>
      <c r="L6" s="208">
        <v>120</v>
      </c>
      <c r="M6" s="208">
        <v>120</v>
      </c>
      <c r="N6" s="209" t="s">
        <v>291</v>
      </c>
      <c r="O6" s="209" t="s">
        <v>291</v>
      </c>
      <c r="P6" s="210" t="s">
        <v>291</v>
      </c>
      <c r="Q6" s="209" t="s">
        <v>291</v>
      </c>
      <c r="R6" s="209" t="s">
        <v>291</v>
      </c>
      <c r="S6" s="210" t="s">
        <v>291</v>
      </c>
      <c r="T6" s="209" t="s">
        <v>291</v>
      </c>
      <c r="U6" s="209" t="s">
        <v>291</v>
      </c>
      <c r="V6" s="210" t="s">
        <v>291</v>
      </c>
      <c r="W6" s="209" t="s">
        <v>291</v>
      </c>
      <c r="X6" s="209" t="s">
        <v>291</v>
      </c>
      <c r="Y6" s="210" t="s">
        <v>291</v>
      </c>
      <c r="Z6" s="209" t="s">
        <v>291</v>
      </c>
      <c r="AA6" s="209" t="s">
        <v>291</v>
      </c>
      <c r="AB6" s="210" t="s">
        <v>291</v>
      </c>
      <c r="AC6" s="211" t="s">
        <v>305</v>
      </c>
    </row>
    <row r="7" spans="1:29">
      <c r="A7" s="212"/>
      <c r="B7" s="212"/>
      <c r="C7" s="212">
        <v>120</v>
      </c>
      <c r="D7" s="212">
        <v>120</v>
      </c>
      <c r="E7" s="212">
        <v>120</v>
      </c>
      <c r="F7" s="212">
        <v>120</v>
      </c>
      <c r="G7" s="212">
        <v>120</v>
      </c>
      <c r="H7" s="212">
        <v>120</v>
      </c>
      <c r="I7" s="212"/>
      <c r="J7" s="212">
        <v>0</v>
      </c>
      <c r="K7" s="212">
        <v>114</v>
      </c>
      <c r="L7" s="212">
        <v>120</v>
      </c>
      <c r="M7" s="212"/>
      <c r="N7" s="212"/>
      <c r="O7" s="212"/>
      <c r="P7" s="212"/>
      <c r="Q7" s="212"/>
      <c r="R7" s="212"/>
      <c r="S7" s="212"/>
      <c r="T7" s="212"/>
      <c r="U7" s="212"/>
      <c r="V7" s="212"/>
      <c r="W7" s="212"/>
      <c r="X7" s="212"/>
      <c r="Y7" s="212"/>
      <c r="Z7" s="212"/>
      <c r="AA7" s="212"/>
      <c r="AB7" s="212"/>
      <c r="AC7" s="212"/>
    </row>
    <row r="9" spans="1:29">
      <c r="M9" t="s">
        <v>306</v>
      </c>
    </row>
  </sheetData>
  <mergeCells count="22">
    <mergeCell ref="A1:AC1"/>
    <mergeCell ref="A2:A5"/>
    <mergeCell ref="B2:B5"/>
    <mergeCell ref="C2:K2"/>
    <mergeCell ref="N2:AB3"/>
    <mergeCell ref="AC2:AC5"/>
    <mergeCell ref="C3:C5"/>
    <mergeCell ref="D3:D5"/>
    <mergeCell ref="E3:E5"/>
    <mergeCell ref="F3:F5"/>
    <mergeCell ref="G3:G5"/>
    <mergeCell ref="H3:H5"/>
    <mergeCell ref="N4:P4"/>
    <mergeCell ref="Q4:S4"/>
    <mergeCell ref="T4:V4"/>
    <mergeCell ref="Z4:AB4"/>
    <mergeCell ref="W4:Y4"/>
    <mergeCell ref="I3:I5"/>
    <mergeCell ref="J3:J5"/>
    <mergeCell ref="K3:K5"/>
    <mergeCell ref="L3:L5"/>
    <mergeCell ref="M3:M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696555-2296-407E-9E79-EF2A174E3DC7}">
  <dimension ref="A1:AR18"/>
  <sheetViews>
    <sheetView topLeftCell="G1" workbookViewId="0">
      <selection activeCell="K6" sqref="K6"/>
    </sheetView>
  </sheetViews>
  <sheetFormatPr defaultColWidth="8.85546875" defaultRowHeight="15"/>
  <cols>
    <col min="1" max="10" width="21.85546875" customWidth="1"/>
    <col min="11" max="13" width="22.85546875" customWidth="1"/>
    <col min="14" max="14" width="34.85546875" customWidth="1"/>
    <col min="15" max="15" width="70.42578125" customWidth="1"/>
    <col min="16" max="16" width="16.140625" customWidth="1"/>
    <col min="17" max="17" width="21.7109375" customWidth="1"/>
    <col min="18" max="18" width="12.140625" customWidth="1"/>
    <col min="19" max="19" width="35.28515625" style="255" customWidth="1"/>
    <col min="20" max="20" width="44.140625" customWidth="1"/>
    <col min="21" max="21" width="21.7109375" customWidth="1"/>
    <col min="22" max="22" width="21.7109375" style="255" customWidth="1"/>
    <col min="23" max="44" width="34.85546875" customWidth="1"/>
  </cols>
  <sheetData>
    <row r="1" spans="1:44" ht="15" customHeight="1">
      <c r="A1" s="395" t="s">
        <v>192</v>
      </c>
      <c r="B1" s="396"/>
      <c r="C1" s="396"/>
      <c r="D1" s="396"/>
      <c r="E1" s="396"/>
      <c r="F1" s="396"/>
      <c r="G1" s="396"/>
      <c r="H1" s="396"/>
      <c r="I1" s="396"/>
      <c r="J1" s="396"/>
      <c r="K1" s="396"/>
      <c r="L1" s="396"/>
      <c r="M1" s="397"/>
      <c r="N1" s="410" t="s">
        <v>307</v>
      </c>
      <c r="O1" s="410"/>
      <c r="P1" s="410"/>
      <c r="Q1" s="410"/>
      <c r="R1" s="410"/>
      <c r="S1" s="410"/>
      <c r="T1" s="410"/>
      <c r="U1" s="411"/>
      <c r="V1" s="401" t="s">
        <v>292</v>
      </c>
      <c r="W1" s="401"/>
      <c r="X1" s="401"/>
      <c r="Y1" s="401"/>
      <c r="Z1" s="401"/>
      <c r="AA1" s="401"/>
      <c r="AB1" s="401"/>
      <c r="AC1" s="401"/>
      <c r="AD1" s="401"/>
      <c r="AE1" s="401"/>
      <c r="AF1" s="401"/>
      <c r="AG1" s="401"/>
      <c r="AH1" s="401"/>
      <c r="AI1" s="401"/>
      <c r="AJ1" s="401"/>
      <c r="AK1" s="401"/>
      <c r="AL1" s="401"/>
      <c r="AM1" s="401"/>
      <c r="AN1" s="401"/>
      <c r="AO1" s="402"/>
      <c r="AP1" s="214" t="s">
        <v>291</v>
      </c>
      <c r="AQ1" s="215" t="s">
        <v>291</v>
      </c>
      <c r="AR1" s="216" t="s">
        <v>308</v>
      </c>
    </row>
    <row r="2" spans="1:44" ht="15" customHeight="1">
      <c r="A2" s="398"/>
      <c r="B2" s="399"/>
      <c r="C2" s="399"/>
      <c r="D2" s="399"/>
      <c r="E2" s="399"/>
      <c r="F2" s="399"/>
      <c r="G2" s="399"/>
      <c r="H2" s="399"/>
      <c r="I2" s="399"/>
      <c r="J2" s="399"/>
      <c r="K2" s="399"/>
      <c r="L2" s="399"/>
      <c r="M2" s="400"/>
      <c r="N2" s="393" t="s">
        <v>309</v>
      </c>
      <c r="O2" s="394"/>
      <c r="P2" s="393" t="s">
        <v>310</v>
      </c>
      <c r="Q2" s="393"/>
      <c r="R2" s="393"/>
      <c r="S2" s="394"/>
      <c r="T2" s="393" t="s">
        <v>311</v>
      </c>
      <c r="U2" s="394"/>
      <c r="V2" s="412" t="s">
        <v>295</v>
      </c>
      <c r="W2" s="412"/>
      <c r="X2" s="412"/>
      <c r="Y2" s="413"/>
      <c r="Z2" s="393" t="s">
        <v>312</v>
      </c>
      <c r="AA2" s="393"/>
      <c r="AB2" s="393"/>
      <c r="AC2" s="394"/>
      <c r="AD2" s="393" t="s">
        <v>297</v>
      </c>
      <c r="AE2" s="393"/>
      <c r="AF2" s="393"/>
      <c r="AG2" s="394"/>
      <c r="AH2" s="393" t="s">
        <v>298</v>
      </c>
      <c r="AI2" s="393"/>
      <c r="AJ2" s="393"/>
      <c r="AK2" s="394"/>
      <c r="AL2" s="393" t="s">
        <v>313</v>
      </c>
      <c r="AM2" s="393"/>
      <c r="AN2" s="393"/>
      <c r="AO2" s="394"/>
      <c r="AP2" s="214" t="s">
        <v>314</v>
      </c>
      <c r="AQ2" s="217" t="s">
        <v>315</v>
      </c>
      <c r="AR2" s="217" t="s">
        <v>316</v>
      </c>
    </row>
    <row r="3" spans="1:44" ht="113.25" customHeight="1">
      <c r="A3" s="234" t="s">
        <v>317</v>
      </c>
      <c r="B3" s="235" t="s">
        <v>318</v>
      </c>
      <c r="C3" s="236" t="s">
        <v>319</v>
      </c>
      <c r="D3" s="237" t="s">
        <v>320</v>
      </c>
      <c r="E3" s="238" t="s">
        <v>321</v>
      </c>
      <c r="F3" s="239" t="s">
        <v>322</v>
      </c>
      <c r="G3" s="240" t="s">
        <v>323</v>
      </c>
      <c r="H3" s="240" t="s">
        <v>324</v>
      </c>
      <c r="I3" s="240" t="s">
        <v>325</v>
      </c>
      <c r="J3" s="240" t="s">
        <v>326</v>
      </c>
      <c r="K3" s="240" t="s">
        <v>327</v>
      </c>
      <c r="L3" s="240" t="s">
        <v>204</v>
      </c>
      <c r="M3" s="240" t="s">
        <v>205</v>
      </c>
      <c r="N3" s="276" t="s">
        <v>328</v>
      </c>
      <c r="O3" s="251" t="s">
        <v>329</v>
      </c>
      <c r="P3" s="257" t="s">
        <v>330</v>
      </c>
      <c r="Q3" s="257" t="s">
        <v>331</v>
      </c>
      <c r="R3" s="257" t="s">
        <v>332</v>
      </c>
      <c r="S3" s="251" t="s">
        <v>333</v>
      </c>
      <c r="T3" s="276" t="s">
        <v>334</v>
      </c>
      <c r="U3" s="280" t="s">
        <v>335</v>
      </c>
      <c r="V3" s="257" t="s">
        <v>300</v>
      </c>
      <c r="W3" s="279" t="s">
        <v>301</v>
      </c>
      <c r="X3" s="257" t="s">
        <v>302</v>
      </c>
      <c r="Y3" s="280" t="s">
        <v>335</v>
      </c>
      <c r="Z3" s="279" t="s">
        <v>300</v>
      </c>
      <c r="AA3" s="279" t="s">
        <v>301</v>
      </c>
      <c r="AB3" s="279" t="s">
        <v>302</v>
      </c>
      <c r="AC3" s="280" t="s">
        <v>335</v>
      </c>
      <c r="AD3" s="279" t="s">
        <v>300</v>
      </c>
      <c r="AE3" s="279" t="s">
        <v>301</v>
      </c>
      <c r="AF3" s="279" t="s">
        <v>302</v>
      </c>
      <c r="AG3" s="280" t="s">
        <v>335</v>
      </c>
      <c r="AH3" s="279" t="s">
        <v>300</v>
      </c>
      <c r="AI3" s="279" t="s">
        <v>301</v>
      </c>
      <c r="AJ3" s="279" t="s">
        <v>302</v>
      </c>
      <c r="AK3" s="280" t="s">
        <v>335</v>
      </c>
      <c r="AL3" s="279" t="s">
        <v>300</v>
      </c>
      <c r="AM3" s="279" t="s">
        <v>301</v>
      </c>
      <c r="AN3" s="279" t="s">
        <v>302</v>
      </c>
      <c r="AO3" s="280" t="s">
        <v>335</v>
      </c>
      <c r="AP3" s="280" t="s">
        <v>336</v>
      </c>
      <c r="AQ3" s="280" t="s">
        <v>337</v>
      </c>
      <c r="AR3" s="280" t="s">
        <v>338</v>
      </c>
    </row>
    <row r="4" spans="1:44" s="21" customFormat="1" ht="148.5" customHeight="1">
      <c r="A4" s="241" t="s">
        <v>339</v>
      </c>
      <c r="B4" s="249" t="s">
        <v>340</v>
      </c>
      <c r="C4" s="242">
        <v>28</v>
      </c>
      <c r="D4" s="242">
        <v>28</v>
      </c>
      <c r="E4" s="243">
        <v>26</v>
      </c>
      <c r="F4" s="243">
        <v>26</v>
      </c>
      <c r="G4" s="243">
        <v>26</v>
      </c>
      <c r="H4" s="243">
        <v>27</v>
      </c>
      <c r="I4" s="243">
        <v>27</v>
      </c>
      <c r="J4" s="244">
        <v>27</v>
      </c>
      <c r="K4" s="243">
        <v>30</v>
      </c>
      <c r="L4" s="243">
        <v>29</v>
      </c>
      <c r="M4" s="243">
        <v>27</v>
      </c>
      <c r="N4" s="275" t="s">
        <v>341</v>
      </c>
      <c r="O4" s="250" t="s">
        <v>342</v>
      </c>
      <c r="P4" s="264" t="s">
        <v>343</v>
      </c>
      <c r="Q4" s="264" t="s">
        <v>344</v>
      </c>
      <c r="R4" s="264" t="s">
        <v>345</v>
      </c>
      <c r="S4" s="250" t="s">
        <v>346</v>
      </c>
      <c r="T4" s="246" t="s">
        <v>347</v>
      </c>
      <c r="U4" s="245" t="s">
        <v>291</v>
      </c>
      <c r="V4" s="256" t="s">
        <v>348</v>
      </c>
      <c r="W4" s="247" t="s">
        <v>349</v>
      </c>
      <c r="X4" s="264" t="s">
        <v>350</v>
      </c>
      <c r="Y4" s="248" t="s">
        <v>291</v>
      </c>
      <c r="Z4" s="256" t="s">
        <v>351</v>
      </c>
      <c r="AA4" s="256" t="s">
        <v>352</v>
      </c>
      <c r="AB4" s="264" t="s">
        <v>350</v>
      </c>
      <c r="AC4" s="248" t="s">
        <v>291</v>
      </c>
      <c r="AD4" s="256" t="s">
        <v>353</v>
      </c>
      <c r="AE4" s="256" t="s">
        <v>354</v>
      </c>
      <c r="AF4" s="264" t="s">
        <v>350</v>
      </c>
      <c r="AG4" s="269" t="s">
        <v>291</v>
      </c>
      <c r="AH4" s="256" t="s">
        <v>355</v>
      </c>
      <c r="AI4" s="256" t="s">
        <v>356</v>
      </c>
      <c r="AJ4" s="264" t="s">
        <v>350</v>
      </c>
      <c r="AK4" s="248" t="s">
        <v>291</v>
      </c>
      <c r="AL4" s="256" t="s">
        <v>357</v>
      </c>
      <c r="AM4" s="256" t="s">
        <v>356</v>
      </c>
      <c r="AN4" s="264" t="s">
        <v>358</v>
      </c>
      <c r="AO4" s="269" t="s">
        <v>291</v>
      </c>
      <c r="AP4" s="272" t="s">
        <v>359</v>
      </c>
      <c r="AQ4" s="273" t="s">
        <v>360</v>
      </c>
      <c r="AR4" s="273" t="s">
        <v>361</v>
      </c>
    </row>
    <row r="5" spans="1:44" ht="176.1">
      <c r="A5" s="218" t="s">
        <v>339</v>
      </c>
      <c r="B5" s="219" t="s">
        <v>362</v>
      </c>
      <c r="C5" s="220">
        <v>112</v>
      </c>
      <c r="D5" s="220">
        <v>112</v>
      </c>
      <c r="E5" s="220">
        <v>112</v>
      </c>
      <c r="F5" s="220">
        <v>112</v>
      </c>
      <c r="G5" s="220">
        <v>112</v>
      </c>
      <c r="H5" s="220">
        <v>112</v>
      </c>
      <c r="I5" s="220">
        <v>112</v>
      </c>
      <c r="J5" s="221">
        <v>112</v>
      </c>
      <c r="K5" s="220">
        <v>120</v>
      </c>
      <c r="L5" s="220">
        <v>111</v>
      </c>
      <c r="M5" s="220">
        <v>112</v>
      </c>
      <c r="N5" s="275" t="s">
        <v>363</v>
      </c>
      <c r="O5" s="252" t="s">
        <v>364</v>
      </c>
      <c r="P5" s="265" t="s">
        <v>343</v>
      </c>
      <c r="Q5" s="265" t="s">
        <v>365</v>
      </c>
      <c r="R5" s="265" t="s">
        <v>345</v>
      </c>
      <c r="S5" s="252" t="s">
        <v>366</v>
      </c>
      <c r="T5" s="262" t="s">
        <v>367</v>
      </c>
      <c r="U5" s="222" t="s">
        <v>291</v>
      </c>
      <c r="V5" s="258" t="s">
        <v>368</v>
      </c>
      <c r="W5" s="263" t="s">
        <v>369</v>
      </c>
      <c r="X5" s="265" t="s">
        <v>350</v>
      </c>
      <c r="Y5" s="219" t="s">
        <v>291</v>
      </c>
      <c r="Z5" s="258" t="s">
        <v>370</v>
      </c>
      <c r="AA5" s="258" t="s">
        <v>371</v>
      </c>
      <c r="AB5" s="265" t="s">
        <v>350</v>
      </c>
      <c r="AC5" s="219" t="s">
        <v>291</v>
      </c>
      <c r="AD5" s="258" t="s">
        <v>372</v>
      </c>
      <c r="AE5" s="258" t="s">
        <v>373</v>
      </c>
      <c r="AF5" s="265" t="s">
        <v>350</v>
      </c>
      <c r="AG5" s="249" t="s">
        <v>291</v>
      </c>
      <c r="AH5" s="258" t="s">
        <v>374</v>
      </c>
      <c r="AI5" s="258" t="s">
        <v>375</v>
      </c>
      <c r="AJ5" s="265" t="s">
        <v>350</v>
      </c>
      <c r="AK5" s="219" t="s">
        <v>291</v>
      </c>
      <c r="AL5" s="258" t="s">
        <v>376</v>
      </c>
      <c r="AM5" s="258" t="s">
        <v>377</v>
      </c>
      <c r="AN5" s="265" t="s">
        <v>378</v>
      </c>
      <c r="AO5" s="249" t="s">
        <v>291</v>
      </c>
      <c r="AP5" s="249" t="s">
        <v>291</v>
      </c>
      <c r="AQ5" s="252" t="s">
        <v>291</v>
      </c>
      <c r="AR5" s="253" t="s">
        <v>379</v>
      </c>
    </row>
    <row r="6" spans="1:44" ht="111.95">
      <c r="A6" s="218" t="s">
        <v>339</v>
      </c>
      <c r="B6" s="219" t="s">
        <v>380</v>
      </c>
      <c r="C6" s="220">
        <v>28</v>
      </c>
      <c r="D6" s="220">
        <v>28</v>
      </c>
      <c r="E6" s="220">
        <v>28</v>
      </c>
      <c r="F6" s="220">
        <v>26</v>
      </c>
      <c r="G6" s="220">
        <v>28</v>
      </c>
      <c r="H6" s="220">
        <v>30</v>
      </c>
      <c r="I6" s="220">
        <v>30</v>
      </c>
      <c r="J6" s="221">
        <v>30</v>
      </c>
      <c r="K6" s="220">
        <v>22</v>
      </c>
      <c r="L6" s="220">
        <v>23</v>
      </c>
      <c r="M6" s="224">
        <v>28</v>
      </c>
      <c r="N6" s="275" t="s">
        <v>381</v>
      </c>
      <c r="O6" s="252" t="s">
        <v>382</v>
      </c>
      <c r="P6" s="265" t="s">
        <v>343</v>
      </c>
      <c r="Q6" s="265" t="s">
        <v>383</v>
      </c>
      <c r="R6" s="265" t="s">
        <v>345</v>
      </c>
      <c r="S6" s="252" t="s">
        <v>384</v>
      </c>
      <c r="T6" s="262" t="s">
        <v>385</v>
      </c>
      <c r="U6" s="222" t="s">
        <v>291</v>
      </c>
      <c r="V6" s="258" t="s">
        <v>386</v>
      </c>
      <c r="W6" s="263" t="s">
        <v>387</v>
      </c>
      <c r="X6" s="265" t="s">
        <v>350</v>
      </c>
      <c r="Y6" s="219" t="s">
        <v>291</v>
      </c>
      <c r="Z6" s="258" t="s">
        <v>388</v>
      </c>
      <c r="AA6" s="258" t="s">
        <v>389</v>
      </c>
      <c r="AB6" s="265" t="s">
        <v>378</v>
      </c>
      <c r="AC6" s="219" t="s">
        <v>291</v>
      </c>
      <c r="AD6" s="258" t="s">
        <v>390</v>
      </c>
      <c r="AE6" s="258" t="s">
        <v>391</v>
      </c>
      <c r="AF6" s="265" t="s">
        <v>378</v>
      </c>
      <c r="AG6" s="249" t="s">
        <v>291</v>
      </c>
      <c r="AH6" s="258" t="s">
        <v>392</v>
      </c>
      <c r="AI6" s="258" t="s">
        <v>393</v>
      </c>
      <c r="AJ6" s="265" t="s">
        <v>378</v>
      </c>
      <c r="AK6" s="219" t="s">
        <v>291</v>
      </c>
      <c r="AL6" s="258" t="s">
        <v>394</v>
      </c>
      <c r="AM6" s="258" t="s">
        <v>395</v>
      </c>
      <c r="AN6" s="265" t="s">
        <v>378</v>
      </c>
      <c r="AO6" s="249" t="s">
        <v>291</v>
      </c>
      <c r="AP6" s="249" t="s">
        <v>291</v>
      </c>
      <c r="AQ6" s="252" t="s">
        <v>32</v>
      </c>
      <c r="AR6" s="252" t="s">
        <v>379</v>
      </c>
    </row>
    <row r="7" spans="1:44" ht="96">
      <c r="A7" s="218" t="s">
        <v>339</v>
      </c>
      <c r="B7" s="219" t="s">
        <v>396</v>
      </c>
      <c r="C7" s="220">
        <v>30</v>
      </c>
      <c r="D7" s="220">
        <v>30</v>
      </c>
      <c r="E7" s="220">
        <v>28</v>
      </c>
      <c r="F7" s="220">
        <v>26</v>
      </c>
      <c r="G7" s="220">
        <v>28</v>
      </c>
      <c r="H7" s="220">
        <v>30</v>
      </c>
      <c r="I7" s="220">
        <v>30</v>
      </c>
      <c r="J7" s="221">
        <v>30</v>
      </c>
      <c r="K7" s="220">
        <v>29</v>
      </c>
      <c r="L7" s="220">
        <v>29</v>
      </c>
      <c r="M7" s="224">
        <v>28</v>
      </c>
      <c r="N7" s="275" t="s">
        <v>381</v>
      </c>
      <c r="O7" s="252" t="s">
        <v>397</v>
      </c>
      <c r="P7" s="265" t="s">
        <v>343</v>
      </c>
      <c r="Q7" s="265" t="s">
        <v>383</v>
      </c>
      <c r="R7" s="265" t="s">
        <v>345</v>
      </c>
      <c r="S7" s="252" t="s">
        <v>384</v>
      </c>
      <c r="T7" s="262" t="s">
        <v>398</v>
      </c>
      <c r="U7" s="222" t="s">
        <v>291</v>
      </c>
      <c r="V7" s="258" t="s">
        <v>399</v>
      </c>
      <c r="W7" s="223" t="s">
        <v>400</v>
      </c>
      <c r="X7" s="265" t="s">
        <v>350</v>
      </c>
      <c r="Y7" s="219" t="s">
        <v>291</v>
      </c>
      <c r="Z7" s="258" t="s">
        <v>388</v>
      </c>
      <c r="AA7" s="258" t="s">
        <v>389</v>
      </c>
      <c r="AB7" s="265" t="s">
        <v>378</v>
      </c>
      <c r="AC7" s="219" t="s">
        <v>291</v>
      </c>
      <c r="AD7" s="258" t="s">
        <v>390</v>
      </c>
      <c r="AE7" s="258" t="s">
        <v>391</v>
      </c>
      <c r="AF7" s="265" t="s">
        <v>378</v>
      </c>
      <c r="AG7" s="249" t="s">
        <v>291</v>
      </c>
      <c r="AH7" s="258" t="s">
        <v>392</v>
      </c>
      <c r="AI7" s="258" t="s">
        <v>393</v>
      </c>
      <c r="AJ7" s="265" t="s">
        <v>378</v>
      </c>
      <c r="AK7" s="219" t="s">
        <v>291</v>
      </c>
      <c r="AL7" s="258" t="s">
        <v>394</v>
      </c>
      <c r="AM7" s="258" t="s">
        <v>395</v>
      </c>
      <c r="AN7" s="265" t="s">
        <v>378</v>
      </c>
      <c r="AO7" s="249" t="s">
        <v>291</v>
      </c>
      <c r="AP7" s="249" t="s">
        <v>291</v>
      </c>
      <c r="AQ7" s="252" t="s">
        <v>32</v>
      </c>
      <c r="AR7" s="252" t="s">
        <v>379</v>
      </c>
    </row>
    <row r="8" spans="1:44" ht="335.1">
      <c r="A8" s="218" t="s">
        <v>401</v>
      </c>
      <c r="B8" s="219" t="s">
        <v>402</v>
      </c>
      <c r="C8" s="220">
        <v>78</v>
      </c>
      <c r="D8" s="220">
        <v>78</v>
      </c>
      <c r="E8" s="220">
        <v>78</v>
      </c>
      <c r="F8" s="220">
        <v>70</v>
      </c>
      <c r="G8" s="220">
        <v>70</v>
      </c>
      <c r="H8" s="220">
        <v>70</v>
      </c>
      <c r="I8" s="220">
        <v>70</v>
      </c>
      <c r="J8" s="221">
        <v>70</v>
      </c>
      <c r="K8" s="220">
        <v>65</v>
      </c>
      <c r="L8" s="220">
        <v>67</v>
      </c>
      <c r="M8" s="220">
        <v>70</v>
      </c>
      <c r="N8" s="275" t="s">
        <v>403</v>
      </c>
      <c r="O8" s="252" t="s">
        <v>404</v>
      </c>
      <c r="P8" s="265" t="s">
        <v>343</v>
      </c>
      <c r="Q8" s="265" t="s">
        <v>383</v>
      </c>
      <c r="R8" s="265" t="s">
        <v>345</v>
      </c>
      <c r="S8" s="252" t="s">
        <v>405</v>
      </c>
      <c r="T8" s="262" t="s">
        <v>406</v>
      </c>
      <c r="U8" s="222">
        <v>30</v>
      </c>
      <c r="V8" s="258" t="s">
        <v>407</v>
      </c>
      <c r="W8" s="223" t="s">
        <v>408</v>
      </c>
      <c r="X8" s="265" t="s">
        <v>358</v>
      </c>
      <c r="Y8" s="219">
        <v>10</v>
      </c>
      <c r="Z8" s="258" t="s">
        <v>409</v>
      </c>
      <c r="AA8" s="258" t="s">
        <v>410</v>
      </c>
      <c r="AB8" s="265" t="s">
        <v>358</v>
      </c>
      <c r="AC8" s="219">
        <v>30</v>
      </c>
      <c r="AD8" s="258" t="s">
        <v>411</v>
      </c>
      <c r="AE8" s="258" t="s">
        <v>412</v>
      </c>
      <c r="AF8" s="265" t="s">
        <v>350</v>
      </c>
      <c r="AG8" s="249">
        <v>20</v>
      </c>
      <c r="AH8" s="258" t="s">
        <v>413</v>
      </c>
      <c r="AI8" s="258" t="s">
        <v>414</v>
      </c>
      <c r="AJ8" s="265" t="s">
        <v>350</v>
      </c>
      <c r="AK8" s="219">
        <v>10</v>
      </c>
      <c r="AL8" s="258" t="s">
        <v>415</v>
      </c>
      <c r="AM8" s="258" t="s">
        <v>416</v>
      </c>
      <c r="AN8" s="265" t="s">
        <v>417</v>
      </c>
      <c r="AO8" s="249" t="s">
        <v>291</v>
      </c>
      <c r="AP8" s="249" t="s">
        <v>32</v>
      </c>
      <c r="AQ8" s="252" t="s">
        <v>32</v>
      </c>
      <c r="AR8" s="252" t="s">
        <v>383</v>
      </c>
    </row>
    <row r="9" spans="1:44" ht="272.10000000000002">
      <c r="A9" s="218" t="s">
        <v>401</v>
      </c>
      <c r="B9" s="219" t="s">
        <v>418</v>
      </c>
      <c r="C9" s="220">
        <v>62</v>
      </c>
      <c r="D9" s="220">
        <v>55</v>
      </c>
      <c r="E9" s="220">
        <v>55</v>
      </c>
      <c r="F9" s="220">
        <v>55</v>
      </c>
      <c r="G9" s="220">
        <v>60</v>
      </c>
      <c r="H9" s="220">
        <v>64</v>
      </c>
      <c r="I9" s="220">
        <v>64</v>
      </c>
      <c r="J9" s="221">
        <v>64</v>
      </c>
      <c r="K9" s="220">
        <v>56</v>
      </c>
      <c r="L9" s="220">
        <v>63</v>
      </c>
      <c r="M9" s="220">
        <v>64</v>
      </c>
      <c r="N9" s="275" t="s">
        <v>419</v>
      </c>
      <c r="O9" s="252" t="s">
        <v>420</v>
      </c>
      <c r="P9" s="265" t="s">
        <v>343</v>
      </c>
      <c r="Q9" s="265" t="s">
        <v>383</v>
      </c>
      <c r="R9" s="265" t="s">
        <v>345</v>
      </c>
      <c r="S9" s="252" t="s">
        <v>421</v>
      </c>
      <c r="T9" s="265" t="s">
        <v>422</v>
      </c>
      <c r="U9" s="222" t="s">
        <v>291</v>
      </c>
      <c r="V9" s="259" t="s">
        <v>423</v>
      </c>
      <c r="W9" s="223" t="s">
        <v>424</v>
      </c>
      <c r="X9" s="265" t="s">
        <v>350</v>
      </c>
      <c r="Y9" s="225">
        <v>40</v>
      </c>
      <c r="Z9" s="259" t="s">
        <v>425</v>
      </c>
      <c r="AA9" s="258" t="s">
        <v>426</v>
      </c>
      <c r="AB9" s="265" t="s">
        <v>358</v>
      </c>
      <c r="AC9" s="225">
        <v>10</v>
      </c>
      <c r="AD9" s="258" t="s">
        <v>427</v>
      </c>
      <c r="AE9" s="258" t="s">
        <v>428</v>
      </c>
      <c r="AF9" s="265" t="s">
        <v>350</v>
      </c>
      <c r="AG9" s="270">
        <v>30</v>
      </c>
      <c r="AH9" s="258" t="s">
        <v>429</v>
      </c>
      <c r="AI9" s="258" t="s">
        <v>375</v>
      </c>
      <c r="AJ9" s="265" t="s">
        <v>378</v>
      </c>
      <c r="AK9" s="225">
        <v>20</v>
      </c>
      <c r="AL9" s="258" t="s">
        <v>291</v>
      </c>
      <c r="AM9" s="258" t="s">
        <v>291</v>
      </c>
      <c r="AN9" s="265" t="s">
        <v>430</v>
      </c>
      <c r="AO9" s="249" t="s">
        <v>291</v>
      </c>
      <c r="AP9" s="249" t="s">
        <v>431</v>
      </c>
      <c r="AQ9" s="253" t="s">
        <v>360</v>
      </c>
      <c r="AR9" s="252" t="s">
        <v>432</v>
      </c>
    </row>
    <row r="10" spans="1:44" ht="111.95">
      <c r="A10" s="218" t="s">
        <v>339</v>
      </c>
      <c r="B10" s="219" t="s">
        <v>433</v>
      </c>
      <c r="C10" s="220">
        <v>84</v>
      </c>
      <c r="D10" s="220">
        <v>84</v>
      </c>
      <c r="E10" s="220">
        <v>82</v>
      </c>
      <c r="F10" s="220">
        <v>78</v>
      </c>
      <c r="G10" s="220">
        <v>82</v>
      </c>
      <c r="H10" s="220">
        <v>84</v>
      </c>
      <c r="I10" s="220">
        <v>84</v>
      </c>
      <c r="J10" s="221">
        <v>84</v>
      </c>
      <c r="K10" s="220">
        <v>87</v>
      </c>
      <c r="L10" s="220">
        <v>87</v>
      </c>
      <c r="M10" s="220">
        <v>84</v>
      </c>
      <c r="N10" s="275" t="s">
        <v>341</v>
      </c>
      <c r="O10" s="252" t="s">
        <v>434</v>
      </c>
      <c r="P10" s="265" t="s">
        <v>343</v>
      </c>
      <c r="Q10" s="265" t="s">
        <v>435</v>
      </c>
      <c r="R10" s="265" t="s">
        <v>345</v>
      </c>
      <c r="S10" s="252" t="s">
        <v>436</v>
      </c>
      <c r="T10" s="265" t="s">
        <v>437</v>
      </c>
      <c r="U10" s="222" t="s">
        <v>291</v>
      </c>
      <c r="V10" s="258" t="s">
        <v>438</v>
      </c>
      <c r="W10" s="223" t="s">
        <v>439</v>
      </c>
      <c r="X10" s="265" t="s">
        <v>350</v>
      </c>
      <c r="Y10" s="219" t="s">
        <v>291</v>
      </c>
      <c r="Z10" s="258" t="s">
        <v>440</v>
      </c>
      <c r="AA10" s="258" t="s">
        <v>441</v>
      </c>
      <c r="AB10" s="265" t="s">
        <v>350</v>
      </c>
      <c r="AC10" s="219" t="s">
        <v>291</v>
      </c>
      <c r="AD10" s="258" t="s">
        <v>442</v>
      </c>
      <c r="AE10" s="258" t="s">
        <v>443</v>
      </c>
      <c r="AF10" s="265" t="s">
        <v>350</v>
      </c>
      <c r="AG10" s="249" t="s">
        <v>291</v>
      </c>
      <c r="AH10" s="258" t="s">
        <v>444</v>
      </c>
      <c r="AI10" s="258" t="s">
        <v>445</v>
      </c>
      <c r="AJ10" s="265" t="s">
        <v>378</v>
      </c>
      <c r="AK10" s="219" t="s">
        <v>291</v>
      </c>
      <c r="AL10" s="258" t="s">
        <v>446</v>
      </c>
      <c r="AM10" s="258" t="s">
        <v>445</v>
      </c>
      <c r="AN10" s="265" t="s">
        <v>417</v>
      </c>
      <c r="AO10" s="249" t="s">
        <v>291</v>
      </c>
      <c r="AP10" s="270" t="s">
        <v>359</v>
      </c>
      <c r="AQ10" s="253" t="s">
        <v>360</v>
      </c>
      <c r="AR10" s="253" t="s">
        <v>447</v>
      </c>
    </row>
    <row r="11" spans="1:44" ht="128.1">
      <c r="A11" s="218" t="s">
        <v>339</v>
      </c>
      <c r="B11" s="219" t="s">
        <v>448</v>
      </c>
      <c r="C11" s="220">
        <v>22</v>
      </c>
      <c r="D11" s="220">
        <v>21</v>
      </c>
      <c r="E11" s="220">
        <v>21</v>
      </c>
      <c r="F11" s="220">
        <v>21</v>
      </c>
      <c r="G11" s="220">
        <v>25</v>
      </c>
      <c r="H11" s="220">
        <v>25</v>
      </c>
      <c r="I11" s="220">
        <v>25</v>
      </c>
      <c r="J11" s="221">
        <v>25</v>
      </c>
      <c r="K11" s="220">
        <v>29</v>
      </c>
      <c r="L11" s="220">
        <v>25</v>
      </c>
      <c r="M11" s="220">
        <v>25</v>
      </c>
      <c r="N11" s="275" t="s">
        <v>449</v>
      </c>
      <c r="O11" s="252" t="s">
        <v>450</v>
      </c>
      <c r="P11" s="265" t="s">
        <v>383</v>
      </c>
      <c r="Q11" s="265" t="s">
        <v>383</v>
      </c>
      <c r="R11" s="265" t="s">
        <v>451</v>
      </c>
      <c r="S11" s="252" t="s">
        <v>452</v>
      </c>
      <c r="T11" s="265" t="s">
        <v>453</v>
      </c>
      <c r="U11" s="222" t="s">
        <v>291</v>
      </c>
      <c r="V11" s="258" t="s">
        <v>454</v>
      </c>
      <c r="W11" s="223" t="s">
        <v>455</v>
      </c>
      <c r="X11" s="265" t="s">
        <v>350</v>
      </c>
      <c r="Y11" s="219">
        <v>55</v>
      </c>
      <c r="Z11" s="258" t="s">
        <v>456</v>
      </c>
      <c r="AA11" s="268" t="s">
        <v>457</v>
      </c>
      <c r="AB11" s="265" t="s">
        <v>378</v>
      </c>
      <c r="AC11" s="219">
        <v>10</v>
      </c>
      <c r="AD11" s="258" t="s">
        <v>458</v>
      </c>
      <c r="AE11" s="268" t="s">
        <v>459</v>
      </c>
      <c r="AF11" s="265" t="s">
        <v>350</v>
      </c>
      <c r="AG11" s="249">
        <v>10</v>
      </c>
      <c r="AH11" s="258" t="s">
        <v>460</v>
      </c>
      <c r="AI11" s="268" t="s">
        <v>461</v>
      </c>
      <c r="AJ11" s="265" t="s">
        <v>350</v>
      </c>
      <c r="AK11" s="219">
        <v>15</v>
      </c>
      <c r="AL11" s="258" t="s">
        <v>462</v>
      </c>
      <c r="AM11" s="268" t="s">
        <v>463</v>
      </c>
      <c r="AN11" s="265" t="s">
        <v>358</v>
      </c>
      <c r="AO11" s="249">
        <v>10</v>
      </c>
      <c r="AP11" s="249" t="s">
        <v>383</v>
      </c>
      <c r="AQ11" s="252" t="s">
        <v>32</v>
      </c>
      <c r="AR11" s="253" t="s">
        <v>464</v>
      </c>
    </row>
    <row r="12" spans="1:44" ht="159.94999999999999">
      <c r="A12" s="218" t="s">
        <v>401</v>
      </c>
      <c r="B12" s="219" t="s">
        <v>465</v>
      </c>
      <c r="C12" s="220">
        <v>85</v>
      </c>
      <c r="D12" s="220">
        <v>91</v>
      </c>
      <c r="E12" s="220">
        <v>104</v>
      </c>
      <c r="F12" s="220">
        <v>104</v>
      </c>
      <c r="G12" s="220">
        <v>104</v>
      </c>
      <c r="H12" s="220">
        <v>104</v>
      </c>
      <c r="I12" s="220">
        <v>95</v>
      </c>
      <c r="J12" s="221">
        <v>104</v>
      </c>
      <c r="K12" s="220">
        <v>104</v>
      </c>
      <c r="L12" s="220">
        <v>106</v>
      </c>
      <c r="M12" s="220">
        <v>104</v>
      </c>
      <c r="N12" s="277" t="s">
        <v>466</v>
      </c>
      <c r="O12" s="252" t="s">
        <v>467</v>
      </c>
      <c r="P12" s="265" t="s">
        <v>468</v>
      </c>
      <c r="Q12" s="265" t="s">
        <v>468</v>
      </c>
      <c r="R12" s="265" t="s">
        <v>291</v>
      </c>
      <c r="S12" s="252" t="s">
        <v>469</v>
      </c>
      <c r="T12" s="265" t="s">
        <v>470</v>
      </c>
      <c r="U12" s="222" t="s">
        <v>291</v>
      </c>
      <c r="V12" s="260" t="s">
        <v>471</v>
      </c>
      <c r="W12" s="223" t="s">
        <v>472</v>
      </c>
      <c r="X12" s="265" t="s">
        <v>350</v>
      </c>
      <c r="Y12" s="225">
        <v>60</v>
      </c>
      <c r="Z12" s="258" t="s">
        <v>291</v>
      </c>
      <c r="AA12" s="258" t="s">
        <v>291</v>
      </c>
      <c r="AB12" s="265" t="s">
        <v>430</v>
      </c>
      <c r="AC12" s="219" t="s">
        <v>291</v>
      </c>
      <c r="AD12" s="258" t="s">
        <v>473</v>
      </c>
      <c r="AE12" s="258" t="s">
        <v>474</v>
      </c>
      <c r="AF12" s="260" t="s">
        <v>350</v>
      </c>
      <c r="AG12" s="270">
        <v>30</v>
      </c>
      <c r="AH12" s="258" t="s">
        <v>392</v>
      </c>
      <c r="AI12" s="258" t="s">
        <v>475</v>
      </c>
      <c r="AJ12" s="265" t="s">
        <v>378</v>
      </c>
      <c r="AK12" s="225">
        <v>10</v>
      </c>
      <c r="AL12" s="258" t="s">
        <v>291</v>
      </c>
      <c r="AM12" s="258" t="s">
        <v>291</v>
      </c>
      <c r="AN12" s="265" t="s">
        <v>430</v>
      </c>
      <c r="AO12" s="249" t="s">
        <v>291</v>
      </c>
      <c r="AP12" s="249" t="s">
        <v>383</v>
      </c>
      <c r="AQ12" s="252" t="s">
        <v>476</v>
      </c>
      <c r="AR12" s="252" t="s">
        <v>477</v>
      </c>
    </row>
    <row r="13" spans="1:44" ht="350.1">
      <c r="A13" s="218" t="s">
        <v>401</v>
      </c>
      <c r="B13" s="219" t="s">
        <v>164</v>
      </c>
      <c r="C13" s="220">
        <v>85</v>
      </c>
      <c r="D13" s="220">
        <v>85</v>
      </c>
      <c r="E13" s="220">
        <v>83</v>
      </c>
      <c r="F13" s="220">
        <v>83</v>
      </c>
      <c r="G13" s="220">
        <v>63</v>
      </c>
      <c r="H13" s="220">
        <v>65</v>
      </c>
      <c r="I13" s="220">
        <v>65</v>
      </c>
      <c r="J13" s="221">
        <v>65</v>
      </c>
      <c r="K13" s="220">
        <v>72</v>
      </c>
      <c r="L13" s="220">
        <v>78</v>
      </c>
      <c r="M13" s="224">
        <v>75</v>
      </c>
      <c r="N13" s="277" t="s">
        <v>478</v>
      </c>
      <c r="O13" s="253" t="s">
        <v>479</v>
      </c>
      <c r="P13" s="260" t="s">
        <v>343</v>
      </c>
      <c r="Q13" s="260" t="s">
        <v>383</v>
      </c>
      <c r="R13" s="260" t="s">
        <v>451</v>
      </c>
      <c r="S13" s="253" t="s">
        <v>480</v>
      </c>
      <c r="T13" s="260" t="s">
        <v>481</v>
      </c>
      <c r="U13" s="222" t="s">
        <v>291</v>
      </c>
      <c r="V13" s="258" t="s">
        <v>482</v>
      </c>
      <c r="W13" s="223" t="s">
        <v>483</v>
      </c>
      <c r="X13" s="265" t="s">
        <v>350</v>
      </c>
      <c r="Y13" s="219" t="s">
        <v>291</v>
      </c>
      <c r="Z13" s="258" t="s">
        <v>484</v>
      </c>
      <c r="AA13" s="258" t="s">
        <v>485</v>
      </c>
      <c r="AB13" s="265" t="s">
        <v>378</v>
      </c>
      <c r="AC13" s="219" t="s">
        <v>291</v>
      </c>
      <c r="AD13" s="258" t="s">
        <v>486</v>
      </c>
      <c r="AE13" s="258" t="s">
        <v>487</v>
      </c>
      <c r="AF13" s="265" t="s">
        <v>350</v>
      </c>
      <c r="AG13" s="249" t="s">
        <v>291</v>
      </c>
      <c r="AH13" s="258" t="s">
        <v>488</v>
      </c>
      <c r="AI13" s="258" t="s">
        <v>489</v>
      </c>
      <c r="AJ13" s="265" t="s">
        <v>378</v>
      </c>
      <c r="AK13" s="219" t="s">
        <v>291</v>
      </c>
      <c r="AL13" s="258" t="s">
        <v>490</v>
      </c>
      <c r="AM13" s="258" t="s">
        <v>491</v>
      </c>
      <c r="AN13" s="265" t="s">
        <v>417</v>
      </c>
      <c r="AO13" s="249" t="s">
        <v>291</v>
      </c>
      <c r="AP13" s="270" t="s">
        <v>383</v>
      </c>
      <c r="AQ13" s="253" t="s">
        <v>32</v>
      </c>
      <c r="AR13" s="253" t="s">
        <v>383</v>
      </c>
    </row>
    <row r="14" spans="1:44" ht="272.10000000000002">
      <c r="A14" s="218" t="s">
        <v>401</v>
      </c>
      <c r="B14" s="219" t="s">
        <v>492</v>
      </c>
      <c r="C14" s="220">
        <v>24</v>
      </c>
      <c r="D14" s="220">
        <v>16</v>
      </c>
      <c r="E14" s="220">
        <v>16</v>
      </c>
      <c r="F14" s="220">
        <v>16</v>
      </c>
      <c r="G14" s="220">
        <v>14</v>
      </c>
      <c r="H14" s="220">
        <v>16</v>
      </c>
      <c r="I14" s="220">
        <v>20</v>
      </c>
      <c r="J14" s="221">
        <v>20</v>
      </c>
      <c r="K14" s="220">
        <v>10</v>
      </c>
      <c r="L14" s="226" t="s">
        <v>493</v>
      </c>
      <c r="M14" s="220">
        <v>20</v>
      </c>
      <c r="N14" s="275" t="s">
        <v>494</v>
      </c>
      <c r="O14" s="252" t="s">
        <v>495</v>
      </c>
      <c r="P14" s="265" t="s">
        <v>343</v>
      </c>
      <c r="Q14" s="265" t="s">
        <v>383</v>
      </c>
      <c r="R14" s="265" t="s">
        <v>451</v>
      </c>
      <c r="S14" s="252" t="s">
        <v>480</v>
      </c>
      <c r="T14" s="265" t="s">
        <v>481</v>
      </c>
      <c r="U14" s="222" t="s">
        <v>496</v>
      </c>
      <c r="V14" s="258" t="s">
        <v>482</v>
      </c>
      <c r="W14" s="223" t="s">
        <v>483</v>
      </c>
      <c r="X14" s="265" t="s">
        <v>350</v>
      </c>
      <c r="Y14" s="219">
        <v>30</v>
      </c>
      <c r="Z14" s="258" t="s">
        <v>484</v>
      </c>
      <c r="AA14" s="258" t="s">
        <v>485</v>
      </c>
      <c r="AB14" s="265" t="s">
        <v>378</v>
      </c>
      <c r="AC14" s="219">
        <v>15</v>
      </c>
      <c r="AD14" s="258" t="s">
        <v>497</v>
      </c>
      <c r="AE14" s="258" t="s">
        <v>487</v>
      </c>
      <c r="AF14" s="265" t="s">
        <v>350</v>
      </c>
      <c r="AG14" s="249">
        <v>30</v>
      </c>
      <c r="AH14" s="258" t="s">
        <v>498</v>
      </c>
      <c r="AI14" s="258" t="s">
        <v>489</v>
      </c>
      <c r="AJ14" s="265" t="s">
        <v>378</v>
      </c>
      <c r="AK14" s="219">
        <v>15</v>
      </c>
      <c r="AL14" s="258" t="s">
        <v>490</v>
      </c>
      <c r="AM14" s="258" t="s">
        <v>499</v>
      </c>
      <c r="AN14" s="265" t="s">
        <v>417</v>
      </c>
      <c r="AO14" s="249">
        <v>10</v>
      </c>
      <c r="AP14" s="249" t="s">
        <v>383</v>
      </c>
      <c r="AQ14" s="252" t="s">
        <v>32</v>
      </c>
      <c r="AR14" s="252" t="s">
        <v>32</v>
      </c>
    </row>
    <row r="15" spans="1:44" ht="255.95">
      <c r="A15" s="218" t="s">
        <v>339</v>
      </c>
      <c r="B15" s="219" t="s">
        <v>500</v>
      </c>
      <c r="C15" s="220">
        <v>140</v>
      </c>
      <c r="D15" s="220">
        <v>140</v>
      </c>
      <c r="E15" s="220">
        <v>140</v>
      </c>
      <c r="F15" s="220">
        <v>140</v>
      </c>
      <c r="G15" s="220">
        <v>140</v>
      </c>
      <c r="H15" s="220">
        <v>140</v>
      </c>
      <c r="I15" s="220">
        <v>140</v>
      </c>
      <c r="J15" s="221">
        <v>140</v>
      </c>
      <c r="K15" s="220">
        <v>142</v>
      </c>
      <c r="L15" s="220">
        <v>135</v>
      </c>
      <c r="M15" s="220">
        <v>140</v>
      </c>
      <c r="N15" s="277" t="s">
        <v>291</v>
      </c>
      <c r="O15" s="252" t="s">
        <v>501</v>
      </c>
      <c r="P15" s="265" t="s">
        <v>343</v>
      </c>
      <c r="Q15" s="265" t="s">
        <v>502</v>
      </c>
      <c r="R15" s="265" t="s">
        <v>345</v>
      </c>
      <c r="S15" s="252" t="s">
        <v>503</v>
      </c>
      <c r="T15" s="265" t="s">
        <v>504</v>
      </c>
      <c r="U15" s="222" t="s">
        <v>291</v>
      </c>
      <c r="V15" s="258" t="s">
        <v>482</v>
      </c>
      <c r="W15" s="223" t="s">
        <v>505</v>
      </c>
      <c r="X15" s="265" t="s">
        <v>378</v>
      </c>
      <c r="Y15" s="219" t="s">
        <v>291</v>
      </c>
      <c r="Z15" s="258" t="s">
        <v>506</v>
      </c>
      <c r="AA15" s="258" t="s">
        <v>507</v>
      </c>
      <c r="AB15" s="265" t="s">
        <v>378</v>
      </c>
      <c r="AC15" s="219" t="s">
        <v>291</v>
      </c>
      <c r="AD15" s="258" t="s">
        <v>508</v>
      </c>
      <c r="AE15" s="258" t="s">
        <v>509</v>
      </c>
      <c r="AF15" s="265" t="s">
        <v>350</v>
      </c>
      <c r="AG15" s="249" t="s">
        <v>291</v>
      </c>
      <c r="AH15" s="258" t="s">
        <v>510</v>
      </c>
      <c r="AI15" s="258" t="s">
        <v>511</v>
      </c>
      <c r="AJ15" s="265" t="s">
        <v>417</v>
      </c>
      <c r="AK15" s="219" t="s">
        <v>291</v>
      </c>
      <c r="AL15" s="258" t="s">
        <v>291</v>
      </c>
      <c r="AM15" s="258" t="s">
        <v>291</v>
      </c>
      <c r="AN15" s="265" t="s">
        <v>430</v>
      </c>
      <c r="AO15" s="249" t="s">
        <v>291</v>
      </c>
      <c r="AP15" s="270" t="s">
        <v>359</v>
      </c>
      <c r="AQ15" s="253" t="s">
        <v>360</v>
      </c>
      <c r="AR15" s="252" t="s">
        <v>291</v>
      </c>
    </row>
    <row r="16" spans="1:44" ht="255.95">
      <c r="A16" s="218" t="s">
        <v>339</v>
      </c>
      <c r="B16" s="219" t="s">
        <v>512</v>
      </c>
      <c r="C16" s="220">
        <v>54</v>
      </c>
      <c r="D16" s="220">
        <v>48</v>
      </c>
      <c r="E16" s="220">
        <v>48</v>
      </c>
      <c r="F16" s="220">
        <v>48</v>
      </c>
      <c r="G16" s="220">
        <v>48</v>
      </c>
      <c r="H16" s="220">
        <v>48</v>
      </c>
      <c r="I16" s="220">
        <v>48</v>
      </c>
      <c r="J16" s="221">
        <v>50</v>
      </c>
      <c r="K16" s="220">
        <v>38</v>
      </c>
      <c r="L16" s="226" t="s">
        <v>493</v>
      </c>
      <c r="M16" s="220">
        <v>50</v>
      </c>
      <c r="N16" s="277" t="s">
        <v>291</v>
      </c>
      <c r="O16" s="252" t="s">
        <v>501</v>
      </c>
      <c r="P16" s="265" t="s">
        <v>343</v>
      </c>
      <c r="Q16" s="265" t="s">
        <v>383</v>
      </c>
      <c r="R16" s="265" t="s">
        <v>345</v>
      </c>
      <c r="S16" s="252" t="s">
        <v>503</v>
      </c>
      <c r="T16" s="265" t="s">
        <v>504</v>
      </c>
      <c r="U16" s="222" t="s">
        <v>291</v>
      </c>
      <c r="V16" s="258" t="s">
        <v>482</v>
      </c>
      <c r="W16" s="223" t="s">
        <v>505</v>
      </c>
      <c r="X16" s="265" t="s">
        <v>378</v>
      </c>
      <c r="Y16" s="219" t="s">
        <v>291</v>
      </c>
      <c r="Z16" s="258" t="s">
        <v>506</v>
      </c>
      <c r="AA16" s="258" t="s">
        <v>507</v>
      </c>
      <c r="AB16" s="265" t="s">
        <v>378</v>
      </c>
      <c r="AC16" s="219" t="s">
        <v>291</v>
      </c>
      <c r="AD16" s="258" t="s">
        <v>508</v>
      </c>
      <c r="AE16" s="258" t="s">
        <v>509</v>
      </c>
      <c r="AF16" s="265" t="s">
        <v>350</v>
      </c>
      <c r="AG16" s="249" t="s">
        <v>291</v>
      </c>
      <c r="AH16" s="258" t="s">
        <v>510</v>
      </c>
      <c r="AI16" s="258" t="s">
        <v>511</v>
      </c>
      <c r="AJ16" s="265" t="s">
        <v>417</v>
      </c>
      <c r="AK16" s="219" t="s">
        <v>291</v>
      </c>
      <c r="AL16" s="258" t="s">
        <v>291</v>
      </c>
      <c r="AM16" s="258" t="s">
        <v>291</v>
      </c>
      <c r="AN16" s="265" t="s">
        <v>430</v>
      </c>
      <c r="AO16" s="249" t="s">
        <v>291</v>
      </c>
      <c r="AP16" s="270" t="s">
        <v>359</v>
      </c>
      <c r="AQ16" s="253" t="s">
        <v>360</v>
      </c>
      <c r="AR16" s="252" t="s">
        <v>291</v>
      </c>
    </row>
    <row r="17" spans="1:44" ht="159.94999999999999">
      <c r="A17" s="218" t="s">
        <v>339</v>
      </c>
      <c r="B17" s="219" t="s">
        <v>513</v>
      </c>
      <c r="C17" s="220">
        <v>168</v>
      </c>
      <c r="D17" s="220">
        <v>168</v>
      </c>
      <c r="E17" s="220">
        <v>168</v>
      </c>
      <c r="F17" s="220">
        <v>168</v>
      </c>
      <c r="G17" s="220">
        <v>168</v>
      </c>
      <c r="H17" s="220">
        <v>168</v>
      </c>
      <c r="I17" s="220">
        <v>168</v>
      </c>
      <c r="J17" s="221">
        <v>168</v>
      </c>
      <c r="K17" s="220">
        <v>156</v>
      </c>
      <c r="L17" s="220">
        <v>168</v>
      </c>
      <c r="M17" s="220">
        <v>168</v>
      </c>
      <c r="N17" s="278" t="s">
        <v>514</v>
      </c>
      <c r="O17" s="253" t="s">
        <v>515</v>
      </c>
      <c r="P17" s="260" t="s">
        <v>343</v>
      </c>
      <c r="Q17" s="260" t="s">
        <v>516</v>
      </c>
      <c r="R17" s="260" t="s">
        <v>345</v>
      </c>
      <c r="S17" s="253" t="s">
        <v>517</v>
      </c>
      <c r="T17" s="260" t="s">
        <v>518</v>
      </c>
      <c r="U17" s="222" t="s">
        <v>291</v>
      </c>
      <c r="V17" s="258" t="s">
        <v>482</v>
      </c>
      <c r="W17" s="223" t="s">
        <v>519</v>
      </c>
      <c r="X17" s="265" t="s">
        <v>378</v>
      </c>
      <c r="Y17" s="219" t="s">
        <v>291</v>
      </c>
      <c r="Z17" s="258" t="s">
        <v>520</v>
      </c>
      <c r="AA17" s="258" t="s">
        <v>521</v>
      </c>
      <c r="AB17" s="265" t="s">
        <v>378</v>
      </c>
      <c r="AC17" s="219" t="s">
        <v>291</v>
      </c>
      <c r="AD17" s="258" t="s">
        <v>522</v>
      </c>
      <c r="AE17" s="258" t="s">
        <v>523</v>
      </c>
      <c r="AF17" s="265" t="s">
        <v>378</v>
      </c>
      <c r="AG17" s="249" t="s">
        <v>291</v>
      </c>
      <c r="AH17" s="258" t="s">
        <v>524</v>
      </c>
      <c r="AI17" s="258" t="s">
        <v>525</v>
      </c>
      <c r="AJ17" s="265" t="s">
        <v>350</v>
      </c>
      <c r="AK17" s="219" t="s">
        <v>291</v>
      </c>
      <c r="AL17" s="258" t="s">
        <v>526</v>
      </c>
      <c r="AM17" s="258" t="s">
        <v>375</v>
      </c>
      <c r="AN17" s="265" t="s">
        <v>358</v>
      </c>
      <c r="AO17" s="249" t="s">
        <v>291</v>
      </c>
      <c r="AP17" s="270" t="s">
        <v>360</v>
      </c>
      <c r="AQ17" s="253" t="s">
        <v>360</v>
      </c>
      <c r="AR17" s="253" t="s">
        <v>360</v>
      </c>
    </row>
    <row r="18" spans="1:44" ht="159.94999999999999">
      <c r="A18" s="227" t="s">
        <v>339</v>
      </c>
      <c r="B18" s="228" t="s">
        <v>527</v>
      </c>
      <c r="C18" s="229">
        <v>48</v>
      </c>
      <c r="D18" s="229">
        <v>48</v>
      </c>
      <c r="E18" s="229">
        <v>48</v>
      </c>
      <c r="F18" s="229">
        <v>24</v>
      </c>
      <c r="G18" s="229">
        <v>24</v>
      </c>
      <c r="H18" s="229">
        <v>24</v>
      </c>
      <c r="I18" s="229">
        <v>24</v>
      </c>
      <c r="J18" s="230">
        <v>28</v>
      </c>
      <c r="K18" s="229">
        <v>23</v>
      </c>
      <c r="L18" s="231" t="s">
        <v>493</v>
      </c>
      <c r="M18" s="229">
        <v>28</v>
      </c>
      <c r="N18" s="278" t="s">
        <v>514</v>
      </c>
      <c r="O18" s="254" t="s">
        <v>528</v>
      </c>
      <c r="P18" s="266" t="s">
        <v>343</v>
      </c>
      <c r="Q18" s="266" t="s">
        <v>516</v>
      </c>
      <c r="R18" s="266" t="s">
        <v>345</v>
      </c>
      <c r="S18" s="254" t="s">
        <v>517</v>
      </c>
      <c r="T18" s="266" t="s">
        <v>518</v>
      </c>
      <c r="U18" s="232" t="s">
        <v>291</v>
      </c>
      <c r="V18" s="261" t="s">
        <v>482</v>
      </c>
      <c r="W18" s="233" t="s">
        <v>519</v>
      </c>
      <c r="X18" s="267" t="s">
        <v>378</v>
      </c>
      <c r="Y18" s="228" t="s">
        <v>291</v>
      </c>
      <c r="Z18" s="261" t="s">
        <v>520</v>
      </c>
      <c r="AA18" s="261" t="s">
        <v>521</v>
      </c>
      <c r="AB18" s="267" t="s">
        <v>378</v>
      </c>
      <c r="AC18" s="228" t="s">
        <v>291</v>
      </c>
      <c r="AD18" s="261" t="s">
        <v>522</v>
      </c>
      <c r="AE18" s="261" t="s">
        <v>523</v>
      </c>
      <c r="AF18" s="267" t="s">
        <v>378</v>
      </c>
      <c r="AG18" s="271" t="s">
        <v>291</v>
      </c>
      <c r="AH18" s="261" t="s">
        <v>524</v>
      </c>
      <c r="AI18" s="261" t="s">
        <v>525</v>
      </c>
      <c r="AJ18" s="267" t="s">
        <v>350</v>
      </c>
      <c r="AK18" s="228" t="s">
        <v>291</v>
      </c>
      <c r="AL18" s="261" t="s">
        <v>526</v>
      </c>
      <c r="AM18" s="261" t="s">
        <v>375</v>
      </c>
      <c r="AN18" s="267" t="s">
        <v>358</v>
      </c>
      <c r="AO18" s="271" t="s">
        <v>291</v>
      </c>
      <c r="AP18" s="274" t="s">
        <v>360</v>
      </c>
      <c r="AQ18" s="254" t="s">
        <v>360</v>
      </c>
      <c r="AR18" s="254" t="s">
        <v>360</v>
      </c>
    </row>
  </sheetData>
  <mergeCells count="11">
    <mergeCell ref="AL2:AO2"/>
    <mergeCell ref="A1:M2"/>
    <mergeCell ref="N1:U1"/>
    <mergeCell ref="V1:AO1"/>
    <mergeCell ref="N2:O2"/>
    <mergeCell ref="P2:S2"/>
    <mergeCell ref="T2:U2"/>
    <mergeCell ref="V2:Y2"/>
    <mergeCell ref="Z2:AC2"/>
    <mergeCell ref="AD2:AG2"/>
    <mergeCell ref="AH2:AK2"/>
  </mergeCells>
  <hyperlinks>
    <hyperlink ref="N4" r:id="rId1" xr:uid="{3AEED3B3-4FC8-4F0A-8CD7-D01988DD99D1}"/>
    <hyperlink ref="N5" r:id="rId2" xr:uid="{55062983-88BC-4232-AF31-8C5B64EB34C7}"/>
    <hyperlink ref="N6" r:id="rId3" xr:uid="{891A85EE-B0EF-4A48-B134-9FC392A913CE}"/>
    <hyperlink ref="N7" r:id="rId4" xr:uid="{C4A90CCF-BF35-47C0-89A5-8C6CD3FE996D}"/>
    <hyperlink ref="N8" r:id="rId5" xr:uid="{2301774F-5664-4D59-BEB8-9E6879A3D8DB}"/>
    <hyperlink ref="N9" r:id="rId6" xr:uid="{727658C4-398E-4A7C-A62C-32E0886CB13F}"/>
    <hyperlink ref="N10" r:id="rId7" xr:uid="{C598F636-105D-41F9-8BAB-FD953BEFBED9}"/>
    <hyperlink ref="N11" r:id="rId8" xr:uid="{524C0507-FB5C-4E5E-A6D5-C4F1B207A12B}"/>
    <hyperlink ref="N14" r:id="rId9" xr:uid="{4ED22AA9-FF23-4518-ABEF-EA0F21433237}"/>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Laila Boudissa</dc:creator>
  <cp:keywords/>
  <dc:description/>
  <cp:lastModifiedBy/>
  <cp:revision/>
  <dcterms:created xsi:type="dcterms:W3CDTF">2025-11-07T15:29:16Z</dcterms:created>
  <dcterms:modified xsi:type="dcterms:W3CDTF">2025-12-04T15:33:34Z</dcterms:modified>
  <cp:category/>
  <cp:contentStatus/>
</cp:coreProperties>
</file>