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Modifications maquettes 2025/CREATES/"/>
    </mc:Choice>
  </mc:AlternateContent>
  <xr:revisionPtr revIDLastSave="0" documentId="8_{1BE8FB06-4AD2-45BA-9C75-36C55C8D035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4 Maquette" sheetId="18" r:id="rId9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>#REF!</definedName>
    <definedName name="Médecine" localSheetId="5">#REF!</definedName>
    <definedName name="Médecine" localSheetId="7">#REF!</definedName>
    <definedName name="Médecine" localSheetId="8">#REF!</definedName>
    <definedName name="Por" localSheetId="5">#REF!</definedName>
    <definedName name="Por" localSheetId="7">#REF!</definedName>
    <definedName name="Por" localSheetId="8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8" l="1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B13" i="18"/>
  <c r="B13" i="12"/>
  <c r="B13" i="24" s="1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J5" i="20"/>
  <c r="J18" i="20" s="1"/>
  <c r="L5" i="20"/>
  <c r="K5" i="20"/>
  <c r="I5" i="20"/>
  <c r="F5" i="20"/>
  <c r="E5" i="20"/>
  <c r="Y18" i="20"/>
  <c r="X18" i="20"/>
  <c r="V18" i="20"/>
  <c r="U18" i="20"/>
  <c r="H18" i="20" s="1"/>
  <c r="S18" i="20"/>
  <c r="F18" i="20" s="1"/>
  <c r="R18" i="20"/>
  <c r="E18" i="20" s="1"/>
  <c r="P18" i="20"/>
  <c r="O18" i="20"/>
  <c r="B18" i="20" s="1"/>
  <c r="C5" i="20"/>
  <c r="C18" i="20" s="1"/>
  <c r="E7" i="18"/>
  <c r="B7" i="18"/>
  <c r="E7" i="17"/>
  <c r="B7" i="17"/>
  <c r="C20" i="4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K18" i="20" l="1"/>
  <c r="J7" i="20"/>
  <c r="H13" i="18" s="1"/>
  <c r="G5" i="20"/>
  <c r="G18" i="20" s="1"/>
  <c r="I18" i="20"/>
  <c r="L18" i="20"/>
  <c r="A7" i="20"/>
  <c r="A18" i="20"/>
  <c r="A20" i="20" s="1"/>
  <c r="D7" i="20"/>
  <c r="H13" i="12" s="1"/>
  <c r="D18" i="20"/>
  <c r="D20" i="20" s="1"/>
  <c r="H15" i="12" s="1"/>
  <c r="J20" i="20" l="1"/>
  <c r="H15" i="18" s="1"/>
  <c r="G20" i="20"/>
  <c r="H15" i="17" s="1"/>
  <c r="G7" i="20"/>
  <c r="H15" i="3"/>
  <c r="A22" i="20"/>
  <c r="B15" i="2" s="1"/>
  <c r="H13" i="17"/>
  <c r="G10" i="20"/>
  <c r="H13" i="3"/>
  <c r="A10" i="20"/>
  <c r="A15" i="2" s="1"/>
  <c r="G22" i="20" l="1"/>
</calcChain>
</file>

<file path=xl/sharedStrings.xml><?xml version="1.0" encoding="utf-8"?>
<sst xmlns="http://schemas.openxmlformats.org/spreadsheetml/2006/main" count="920" uniqueCount="308">
  <si>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</si>
  <si>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</si>
  <si>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</si>
  <si>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</si>
  <si>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</si>
  <si>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</si>
  <si>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</si>
  <si>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</si>
  <si>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</si>
  <si>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</si>
  <si>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</si>
  <si>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</si>
  <si>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</si>
  <si>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</si>
  <si>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</si>
  <si>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</si>
  <si>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</si>
  <si>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</si>
  <si>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</si>
  <si>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</si>
  <si>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</si>
  <si>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</si>
  <si>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</si>
  <si>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</si>
  <si>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</si>
  <si>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</si>
  <si>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</si>
  <si>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</si>
  <si>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</si>
  <si>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</si>
  <si>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</si>
  <si>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</si>
  <si>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</si>
  <si>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</si>
  <si>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</si>
  <si>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</si>
  <si>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</si>
  <si>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</si>
  <si>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</si>
  <si>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</si>
  <si>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</si>
  <si>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</si>
  <si>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</si>
  <si>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</si>
  <si>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</si>
  <si>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</si>
  <si>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</si>
  <si>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</si>
  <si>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</si>
  <si>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</si>
  <si>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</si>
  <si>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</si>
  <si>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</si>
  <si>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</si>
  <si>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</si>
  <si>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</si>
  <si>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</si>
  <si>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</si>
  <si>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</si>
  <si>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</si>
  <si>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</si>
  <si>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</si>
  <si>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</si>
  <si>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</si>
  <si>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</si>
  <si>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</si>
  <si>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</si>
  <si>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</si>
  <si>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</si>
  <si>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</si>
  <si>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</si>
  <si>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</si>
  <si>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</si>
  <si>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</si>
  <si>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</si>
  <si>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</si>
  <si>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</si>
  <si>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</si>
  <si>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</si>
  <si>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</si>
  <si>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</si>
  <si>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</si>
  <si>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</si>
  <si>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</si>
  <si>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</si>
  <si>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</si>
  <si>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</si>
  <si>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</si>
  <si>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</si>
  <si>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</si>
  <si>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</si>
  <si>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</si>
  <si>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</si>
  <si>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</si>
  <si>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</si>
  <si>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</si>
  <si>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</si>
  <si>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</si>
  <si>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</si>
  <si>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</si>
  <si>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</si>
  <si>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</si>
  <si>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</si>
  <si>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</si>
  <si>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</si>
  <si>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</si>
  <si>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</si>
  <si>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</si>
  <si>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</si>
  <si>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</si>
  <si>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</si>
  <si>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</si>
  <si>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</si>
  <si>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</si>
  <si>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</si>
  <si>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</si>
  <si>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</si>
  <si>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</si>
  <si>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</si>
  <si>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</si>
  <si>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</si>
  <si>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</si>
  <si>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</si>
  <si>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</si>
  <si>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</si>
  <si>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</si>
  <si>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</si>
  <si>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</si>
  <si>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</si>
  <si>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</si>
  <si>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</si>
  <si>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</si>
  <si>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</si>
  <si>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</si>
  <si>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</si>
  <si>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</si>
  <si>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</si>
  <si>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</si>
  <si>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</si>
  <si>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</si>
  <si>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</si>
  <si>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</si>
  <si>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</si>
  <si>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</si>
  <si>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</si>
  <si>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</si>
  <si>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</si>
  <si>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</si>
  <si>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</si>
  <si>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</si>
  <si>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</si>
  <si>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</si>
  <si>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</si>
  <si>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</si>
  <si>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</si>
  <si>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</si>
  <si>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</si>
  <si>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 xml:space="preserve"> </t>
  </si>
  <si>
    <t>Parcours Type Portail</t>
  </si>
  <si>
    <t>Parcours Type</t>
  </si>
  <si>
    <t>Arts et Métiers de l'Image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</si>
  <si>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</si>
  <si>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</si>
  <si>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</si>
  <si>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</si>
  <si>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</si>
  <si>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</si>
  <si>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</si>
  <si>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obtenue avec moyenne de 10/20. Les ECUE sont compensables entre eux. Calcul seconde chance à l'ECUE : multiplier par deux la meilleure note</t>
  </si>
  <si>
    <t>Obtention du Semestre</t>
  </si>
  <si>
    <t xml:space="preserve">Semestre obtenu avec une moyenne de 10/20. </t>
  </si>
  <si>
    <t>Obtention de l'Année</t>
  </si>
  <si>
    <t>Année obtenue avec une moyenne de 10/20. Les semestres se compensent.</t>
  </si>
  <si>
    <t xml:space="preserve">Moyenne 10/20. Les semestres se compensent. </t>
  </si>
  <si>
    <t>Non</t>
  </si>
  <si>
    <t>REDOUBLEMENT</t>
  </si>
  <si>
    <t>Pour passer en L2, il faut avoir obtenu 8 UE sur 10 de la L1. Toutes les UE L1 et L2 devront être validées à la fin de la L2 pour un passage en L3.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</si>
  <si>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</si>
  <si>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</si>
  <si>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</si>
  <si>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</si>
  <si>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</si>
  <si>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</si>
  <si>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</si>
  <si>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</si>
  <si>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</si>
  <si>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</si>
  <si>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</si>
  <si>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</si>
  <si>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</si>
  <si>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</si>
  <si>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</si>
  <si>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</si>
  <si>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</si>
  <si>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</si>
  <si>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</si>
  <si>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</si>
  <si>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</si>
  <si>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</si>
  <si>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</si>
  <si>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</si>
  <si>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</si>
  <si>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</si>
  <si>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</si>
  <si>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</si>
  <si>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</si>
  <si>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</si>
  <si>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</si>
  <si>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</si>
  <si>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</si>
  <si>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</si>
  <si>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</si>
  <si>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1 Iconographie et culture visuelle</t>
  </si>
  <si>
    <t>Iconographies et nouvelles images</t>
  </si>
  <si>
    <t>Histoire du cinéma : de la naissance du cinématographe aux années 50</t>
  </si>
  <si>
    <t>Ciné-club</t>
  </si>
  <si>
    <t>UE 2 Fondamentaux de la production audiovisuelle</t>
  </si>
  <si>
    <t>Initiation à la prise de vue</t>
  </si>
  <si>
    <t>Initiation à la scénarisation</t>
  </si>
  <si>
    <t>Initiation à la prise de son</t>
  </si>
  <si>
    <t>UE 3 Etudes filmiques</t>
  </si>
  <si>
    <t>Etude d'une œuvre filmique intégrale</t>
  </si>
  <si>
    <t>L1  Lettres</t>
  </si>
  <si>
    <t>Analyse filmique</t>
  </si>
  <si>
    <t>UE 4 Construction et analyse des imaginaires</t>
  </si>
  <si>
    <t>Sémiologie des images (Découverte langue française)</t>
  </si>
  <si>
    <t>Littérature comparée 4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</si>
  <si>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</si>
  <si>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</si>
  <si>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</si>
  <si>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</si>
  <si>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</si>
  <si>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</si>
  <si>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</si>
  <si>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</si>
  <si>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</si>
  <si>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</si>
  <si>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</si>
  <si>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</si>
  <si>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</si>
  <si>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</si>
  <si>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</si>
  <si>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</si>
  <si>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</si>
  <si>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</si>
  <si>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</si>
  <si>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</si>
  <si>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</si>
  <si>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</si>
  <si>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</si>
  <si>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</si>
  <si>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</si>
  <si>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</si>
  <si>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</si>
  <si>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</si>
  <si>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seconde chance: multiplier par 2 la meileure des notes</t>
  </si>
  <si>
    <t>ECUE porté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</si>
  <si>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</si>
  <si>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</si>
  <si>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</si>
  <si>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</si>
  <si>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</si>
  <si>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</si>
  <si>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</si>
  <si>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Histoire du cinéma : des années 60 à l'époque contemporaine</t>
  </si>
  <si>
    <t>Initiation à l'animation (2D/3D) et ateliers immersifs</t>
  </si>
  <si>
    <t>Initiation au montage vidéo</t>
  </si>
  <si>
    <t>Initiation au sound design</t>
  </si>
  <si>
    <t xml:space="preserve">UE 3 Gestion de projet </t>
  </si>
  <si>
    <t>Fictions à l'écran</t>
  </si>
  <si>
    <t>Initiation à la lecture du geste</t>
  </si>
  <si>
    <t>L1 Danse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</si>
  <si>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</si>
  <si>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</si>
  <si>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</si>
  <si>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</si>
  <si>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</si>
  <si>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</si>
  <si>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</si>
  <si>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</si>
  <si>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L1 AMI</t>
  </si>
  <si>
    <t>UE 3 Gestion de projet</t>
  </si>
  <si>
    <t>Compétences transversales S4</t>
  </si>
  <si>
    <t>Compétences écrites 2</t>
  </si>
  <si>
    <t>Compétences numériques 2</t>
  </si>
  <si>
    <t>Langue Vivante-4</t>
  </si>
  <si>
    <t>Anglais 4</t>
  </si>
  <si>
    <t>Formation par les pairs - Niveaux mélangés</t>
  </si>
  <si>
    <t>Musique assistée par ordinateur (MAO)</t>
  </si>
  <si>
    <t>Socio-économie du cinéma et des images animée</t>
  </si>
  <si>
    <t>Écritures Audiovisuelles</t>
  </si>
  <si>
    <t>Initiation aux effets spéciaux (SFX) et au motion design</t>
  </si>
  <si>
    <t>Découpage technique</t>
  </si>
  <si>
    <t>Pratiques de la photographie et de l'éclairage</t>
  </si>
  <si>
    <t>Initiation au mixage</t>
  </si>
  <si>
    <t>2 groupes TP</t>
  </si>
  <si>
    <t>Gestion de projet</t>
  </si>
  <si>
    <t>Dispositifs de financement de la production audiovisuelle</t>
  </si>
  <si>
    <t>Dessin et création artistique</t>
  </si>
  <si>
    <t>Les écritures de la non-fiction</t>
  </si>
  <si>
    <t>Création visuelle assistée par ordinateur</t>
  </si>
  <si>
    <t>Politiques culturelles du cinéma et des images animées</t>
  </si>
  <si>
    <t>Animation 3D et ateliers immersifs</t>
  </si>
  <si>
    <t>Réalisation d'un court-métrage documentaire : de l'écriture à la post-production</t>
  </si>
  <si>
    <t>Droit et pratiques professionnelles dans l'audiovisuel</t>
  </si>
  <si>
    <t>Prise en charge FICCTION</t>
  </si>
  <si>
    <t>Les écritures sérielles</t>
  </si>
  <si>
    <t>Analyse de l'image par la critique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</si>
</sst>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7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7" fillId="0" borderId="1" xfId="2" applyFont="1" applyBorder="1" applyProtection="1">
      <protection locked="0"/>
    </xf>
    <xf numFmtId="0" fontId="6" fillId="0" borderId="1" xfId="2" applyBorder="1" applyProtection="1">
      <protection locked="0"/>
    </xf>
    <xf numFmtId="0" fontId="8" fillId="0" borderId="1" xfId="2" applyFont="1" applyBorder="1" applyProtection="1">
      <protection locked="0"/>
    </xf>
    <xf numFmtId="0" fontId="6" fillId="0" borderId="0" xfId="2" applyProtection="1">
      <protection locked="0"/>
    </xf>
    <xf numFmtId="0" fontId="7" fillId="0" borderId="1" xfId="2" applyFont="1" applyBorder="1" applyAlignment="1" applyProtection="1">
      <alignment wrapText="1"/>
      <protection locked="0"/>
    </xf>
    <xf numFmtId="0" fontId="8" fillId="0" borderId="1" xfId="2" applyFont="1" applyBorder="1" applyAlignment="1" applyProtection="1">
      <alignment wrapText="1"/>
      <protection locked="0"/>
    </xf>
    <xf numFmtId="0" fontId="6" fillId="0" borderId="0" xfId="2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9" fillId="0" borderId="1" xfId="2" applyFont="1" applyBorder="1" applyProtection="1"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6" fillId="0" borderId="1" xfId="2" applyBorder="1" applyAlignment="1" applyProtection="1">
      <alignment horizontal="center"/>
      <protection locked="0"/>
    </xf>
    <xf numFmtId="0" fontId="10" fillId="0" borderId="1" xfId="2" applyFont="1" applyBorder="1" applyProtection="1">
      <protection locked="0"/>
    </xf>
    <xf numFmtId="164" fontId="0" fillId="4" borderId="1" xfId="0" applyNumberForma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center" vertical="center"/>
      <protection locked="0"/>
    </xf>
    <xf numFmtId="0" fontId="6" fillId="0" borderId="1" xfId="2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" xfId="2" xr:uid="{00000000-0005-0000-0000-000000000000}"/>
    <cellStyle name="Lien hypertexte" xfId="1" builtinId="8"/>
    <cellStyle name="Normal" xfId="0" builtinId="0"/>
  </cellStyles>
  <dxfs count="77"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 x14ac:dyDescent="0.25">
      <c r="A1" s="29" t="s">
        <v>0</v>
      </c>
      <c r="B1" s="22" t="s">
        <v>1</v>
      </c>
      <c r="C1" s="22" t="s">
        <v>2</v>
      </c>
      <c r="D1" s="22" t="s">
        <v>3</v>
      </c>
      <c r="E1" s="29" t="s">
        <v>4</v>
      </c>
      <c r="F1" s="22" t="s">
        <v>5</v>
      </c>
      <c r="G1" s="22" t="s">
        <v>6</v>
      </c>
      <c r="H1" s="22" t="s">
        <v>7</v>
      </c>
      <c r="I1" s="29"/>
    </row>
    <row r="2" spans="1:9" x14ac:dyDescent="0.2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0" t="s">
        <v>34</v>
      </c>
      <c r="B9" s="1" t="s">
        <v>35</v>
      </c>
    </row>
    <row r="10" spans="1:9" x14ac:dyDescent="0.25">
      <c r="A10" s="30" t="s">
        <v>36</v>
      </c>
      <c r="B10" s="1" t="s">
        <v>37</v>
      </c>
    </row>
    <row r="11" spans="1:9" x14ac:dyDescent="0.25">
      <c r="A11" s="30" t="s">
        <v>38</v>
      </c>
      <c r="B11" s="1" t="s">
        <v>39</v>
      </c>
    </row>
    <row r="12" spans="1:9" x14ac:dyDescent="0.25">
      <c r="A12" s="30" t="s">
        <v>40</v>
      </c>
      <c r="B12" s="1" t="s">
        <v>41</v>
      </c>
    </row>
    <row r="13" spans="1:9" x14ac:dyDescent="0.25">
      <c r="A13" s="30" t="s">
        <v>42</v>
      </c>
      <c r="B13" s="1" t="s">
        <v>43</v>
      </c>
    </row>
    <row r="14" spans="1:9" x14ac:dyDescent="0.25">
      <c r="A14" s="30" t="s">
        <v>44</v>
      </c>
      <c r="B14" s="1" t="s">
        <v>45</v>
      </c>
    </row>
    <row r="15" spans="1:9" x14ac:dyDescent="0.25">
      <c r="A15" s="30" t="s">
        <v>46</v>
      </c>
      <c r="B15" s="1" t="s">
        <v>47</v>
      </c>
    </row>
    <row r="16" spans="1:9" x14ac:dyDescent="0.25">
      <c r="A16" s="30" t="s">
        <v>48</v>
      </c>
      <c r="B16" s="1" t="s">
        <v>49</v>
      </c>
    </row>
    <row r="17" spans="1:7" x14ac:dyDescent="0.25">
      <c r="A17" s="30" t="s">
        <v>50</v>
      </c>
      <c r="B17" s="1" t="s">
        <v>51</v>
      </c>
    </row>
    <row r="18" spans="1:7" x14ac:dyDescent="0.25">
      <c r="A18" s="30" t="s">
        <v>52</v>
      </c>
      <c r="B18" s="1" t="s">
        <v>53</v>
      </c>
    </row>
    <row r="19" spans="1:7" x14ac:dyDescent="0.25">
      <c r="A19" s="30" t="s">
        <v>54</v>
      </c>
      <c r="B19" s="1" t="s">
        <v>55</v>
      </c>
    </row>
    <row r="20" spans="1:7" x14ac:dyDescent="0.25">
      <c r="A20" s="30" t="s">
        <v>56</v>
      </c>
      <c r="B20" s="1" t="s">
        <v>57</v>
      </c>
    </row>
    <row r="21" spans="1:7" x14ac:dyDescent="0.25">
      <c r="A21" s="30" t="s">
        <v>58</v>
      </c>
      <c r="B21" s="1" t="s">
        <v>59</v>
      </c>
    </row>
    <row r="22" spans="1:7" x14ac:dyDescent="0.25">
      <c r="A22" s="30" t="s">
        <v>60</v>
      </c>
      <c r="B22" s="1" t="s">
        <v>61</v>
      </c>
    </row>
    <row r="23" spans="1:7" x14ac:dyDescent="0.25">
      <c r="A23" s="30" t="s">
        <v>62</v>
      </c>
      <c r="B23" s="1" t="s">
        <v>63</v>
      </c>
    </row>
    <row r="24" spans="1:7" x14ac:dyDescent="0.25">
      <c r="A24" s="30" t="s">
        <v>64</v>
      </c>
      <c r="B24" s="1" t="s">
        <v>65</v>
      </c>
    </row>
    <row r="25" spans="1:7" x14ac:dyDescent="0.25">
      <c r="A25" s="30" t="s">
        <v>66</v>
      </c>
      <c r="B25" s="1" t="s">
        <v>67</v>
      </c>
    </row>
    <row r="26" spans="1:7" x14ac:dyDescent="0.25">
      <c r="A26" s="30" t="s">
        <v>68</v>
      </c>
      <c r="B26" s="1" t="s">
        <v>69</v>
      </c>
    </row>
    <row r="27" spans="1:7" x14ac:dyDescent="0.25">
      <c r="A27" s="30" t="s">
        <v>70</v>
      </c>
      <c r="B27" s="1" t="s">
        <v>71</v>
      </c>
    </row>
    <row r="28" spans="1:7" x14ac:dyDescent="0.25">
      <c r="A28" s="50" t="s">
        <v>72</v>
      </c>
      <c r="B28" s="1" t="s">
        <v>73</v>
      </c>
    </row>
    <row r="29" spans="1:7" x14ac:dyDescent="0.25">
      <c r="A29" s="51"/>
    </row>
    <row r="32" spans="1:7" x14ac:dyDescent="0.2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5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 x14ac:dyDescent="0.2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 x14ac:dyDescent="0.25">
      <c r="C35" s="1" t="s">
        <v>50</v>
      </c>
      <c r="D35" s="1" t="s">
        <v>60</v>
      </c>
      <c r="E35" s="1" t="s">
        <v>64</v>
      </c>
      <c r="F35" s="50" t="s">
        <v>72</v>
      </c>
    </row>
    <row r="36" spans="1:7" x14ac:dyDescent="0.25">
      <c r="C36" s="1" t="s">
        <v>54</v>
      </c>
      <c r="E36" s="1" t="s">
        <v>66</v>
      </c>
    </row>
    <row r="37" spans="1:7" x14ac:dyDescent="0.25">
      <c r="C37" s="1" t="s">
        <v>56</v>
      </c>
      <c r="E37" s="1" t="s">
        <v>68</v>
      </c>
    </row>
    <row r="39" spans="1:7" x14ac:dyDescent="0.25">
      <c r="A39" s="22" t="s">
        <v>83</v>
      </c>
    </row>
    <row r="40" spans="1:7" x14ac:dyDescent="0.25">
      <c r="A40" s="39" t="s">
        <v>84</v>
      </c>
    </row>
    <row r="41" spans="1:7" x14ac:dyDescent="0.25">
      <c r="A41" s="9" t="s">
        <v>85</v>
      </c>
    </row>
    <row r="42" spans="1:7" x14ac:dyDescent="0.25">
      <c r="A42" s="9" t="s">
        <v>86</v>
      </c>
    </row>
    <row r="43" spans="1:7" x14ac:dyDescent="0.25">
      <c r="A43" s="9" t="s">
        <v>87</v>
      </c>
    </row>
    <row r="44" spans="1:7" x14ac:dyDescent="0.25">
      <c r="A44" s="9" t="s">
        <v>88</v>
      </c>
    </row>
    <row r="45" spans="1:7" x14ac:dyDescent="0.25">
      <c r="A45" s="9" t="s">
        <v>89</v>
      </c>
    </row>
    <row r="46" spans="1:7" ht="29.1" customHeight="1" x14ac:dyDescent="0.25">
      <c r="A46" s="9" t="s">
        <v>90</v>
      </c>
    </row>
    <row r="47" spans="1:7" x14ac:dyDescent="0.25">
      <c r="A47" s="9" t="s">
        <v>91</v>
      </c>
    </row>
    <row r="48" spans="1:7" x14ac:dyDescent="0.25">
      <c r="A48" s="9" t="s">
        <v>92</v>
      </c>
    </row>
    <row r="49" spans="1:1" x14ac:dyDescent="0.25">
      <c r="A49" s="9" t="s">
        <v>93</v>
      </c>
    </row>
    <row r="50" spans="1:1" x14ac:dyDescent="0.25">
      <c r="A50" s="9" t="s">
        <v>94</v>
      </c>
    </row>
    <row r="51" spans="1:1" x14ac:dyDescent="0.25">
      <c r="A51" s="9" t="s">
        <v>95</v>
      </c>
    </row>
    <row r="52" spans="1:1" x14ac:dyDescent="0.25">
      <c r="A52" s="9" t="s">
        <v>96</v>
      </c>
    </row>
    <row r="53" spans="1:1" ht="29.1" customHeight="1" x14ac:dyDescent="0.25">
      <c r="A53" s="9" t="s">
        <v>97</v>
      </c>
    </row>
    <row r="54" spans="1:1" ht="29.1" customHeight="1" x14ac:dyDescent="0.25">
      <c r="A54" s="39" t="s">
        <v>98</v>
      </c>
    </row>
    <row r="55" spans="1:1" x14ac:dyDescent="0.25">
      <c r="A55" s="39" t="s">
        <v>99</v>
      </c>
    </row>
    <row r="56" spans="1:1" ht="35.450000000000003" customHeight="1" x14ac:dyDescent="0.25">
      <c r="A56" s="39" t="s">
        <v>100</v>
      </c>
    </row>
    <row r="57" spans="1:1" ht="42.6" customHeight="1" x14ac:dyDescent="0.25">
      <c r="A57" s="39" t="s">
        <v>101</v>
      </c>
    </row>
    <row r="58" spans="1:1" x14ac:dyDescent="0.25">
      <c r="A58" s="9" t="s">
        <v>102</v>
      </c>
    </row>
    <row r="59" spans="1:1" x14ac:dyDescent="0.25">
      <c r="A59" s="9" t="s">
        <v>103</v>
      </c>
    </row>
    <row r="60" spans="1:1" ht="29.1" customHeight="1" x14ac:dyDescent="0.25">
      <c r="A60" s="9" t="s">
        <v>104</v>
      </c>
    </row>
    <row r="61" spans="1:1" ht="43.35" customHeight="1" x14ac:dyDescent="0.25">
      <c r="A61" s="39" t="s">
        <v>105</v>
      </c>
    </row>
    <row r="62" spans="1:1" ht="29.1" customHeight="1" x14ac:dyDescent="0.25">
      <c r="A62" s="9" t="s">
        <v>106</v>
      </c>
    </row>
    <row r="63" spans="1:1" x14ac:dyDescent="0.25">
      <c r="A63" s="9" t="s">
        <v>107</v>
      </c>
    </row>
    <row r="64" spans="1:1" x14ac:dyDescent="0.25">
      <c r="A64" s="9" t="s">
        <v>108</v>
      </c>
    </row>
    <row r="65" spans="1:1" ht="29.1" customHeight="1" x14ac:dyDescent="0.25">
      <c r="A65" s="9" t="s">
        <v>109</v>
      </c>
    </row>
    <row r="66" spans="1:1" x14ac:dyDescent="0.25">
      <c r="A66" s="9" t="s">
        <v>110</v>
      </c>
    </row>
    <row r="67" spans="1:1" x14ac:dyDescent="0.25">
      <c r="A67" s="9" t="s">
        <v>111</v>
      </c>
    </row>
    <row r="68" spans="1:1" x14ac:dyDescent="0.25">
      <c r="A68" s="9" t="s">
        <v>112</v>
      </c>
    </row>
    <row r="69" spans="1:1" x14ac:dyDescent="0.25">
      <c r="A69" s="9" t="s">
        <v>113</v>
      </c>
    </row>
    <row r="70" spans="1:1" x14ac:dyDescent="0.25">
      <c r="A70" s="9" t="s">
        <v>114</v>
      </c>
    </row>
    <row r="71" spans="1:1" x14ac:dyDescent="0.25">
      <c r="A71" s="9" t="s">
        <v>115</v>
      </c>
    </row>
    <row r="72" spans="1:1" x14ac:dyDescent="0.25">
      <c r="A72" s="9" t="s">
        <v>116</v>
      </c>
    </row>
    <row r="73" spans="1:1" x14ac:dyDescent="0.25">
      <c r="A73" s="9" t="s">
        <v>117</v>
      </c>
    </row>
    <row r="74" spans="1:1" ht="29.1" customHeight="1" x14ac:dyDescent="0.25">
      <c r="A74" s="9" t="s">
        <v>118</v>
      </c>
    </row>
    <row r="75" spans="1:1" ht="29.1" customHeight="1" x14ac:dyDescent="0.25">
      <c r="A75" s="9" t="s">
        <v>119</v>
      </c>
    </row>
    <row r="76" spans="1:1" ht="29.1" customHeight="1" x14ac:dyDescent="0.25">
      <c r="A76" s="9" t="s">
        <v>120</v>
      </c>
    </row>
    <row r="77" spans="1:1" x14ac:dyDescent="0.25">
      <c r="A77" s="9" t="s">
        <v>121</v>
      </c>
    </row>
    <row r="78" spans="1:1" ht="29.1" customHeight="1" x14ac:dyDescent="0.25">
      <c r="A78" s="9" t="s">
        <v>122</v>
      </c>
    </row>
    <row r="79" spans="1:1" x14ac:dyDescent="0.25">
      <c r="A79" s="9" t="s">
        <v>123</v>
      </c>
    </row>
    <row r="80" spans="1:1" ht="29.1" customHeight="1" x14ac:dyDescent="0.25">
      <c r="A80" s="9" t="s">
        <v>124</v>
      </c>
    </row>
    <row r="81" spans="1:1" x14ac:dyDescent="0.25">
      <c r="A81" s="9" t="s">
        <v>125</v>
      </c>
    </row>
    <row r="82" spans="1:1" x14ac:dyDescent="0.25">
      <c r="A82" s="9" t="s">
        <v>126</v>
      </c>
    </row>
    <row r="83" spans="1:1" x14ac:dyDescent="0.25">
      <c r="A83" s="9" t="s">
        <v>127</v>
      </c>
    </row>
    <row r="84" spans="1:1" x14ac:dyDescent="0.25">
      <c r="A84" s="9" t="s">
        <v>128</v>
      </c>
    </row>
    <row r="85" spans="1:1" x14ac:dyDescent="0.25">
      <c r="A85" s="9" t="s">
        <v>129</v>
      </c>
    </row>
    <row r="86" spans="1:1" x14ac:dyDescent="0.25">
      <c r="A86" s="9" t="s">
        <v>130</v>
      </c>
    </row>
    <row r="87" spans="1:1" x14ac:dyDescent="0.25">
      <c r="A87" s="9" t="s">
        <v>131</v>
      </c>
    </row>
    <row r="88" spans="1:1" x14ac:dyDescent="0.25">
      <c r="A88" s="9" t="s">
        <v>132</v>
      </c>
    </row>
    <row r="89" spans="1:1" x14ac:dyDescent="0.25">
      <c r="A89" s="9" t="s">
        <v>133</v>
      </c>
    </row>
    <row r="90" spans="1:1" x14ac:dyDescent="0.25">
      <c r="A90" s="9" t="s">
        <v>134</v>
      </c>
    </row>
    <row r="91" spans="1:1" ht="29.1" customHeight="1" x14ac:dyDescent="0.25">
      <c r="A91" s="9" t="s">
        <v>135</v>
      </c>
    </row>
    <row r="92" spans="1:1" x14ac:dyDescent="0.25">
      <c r="A92" s="9" t="s">
        <v>136</v>
      </c>
    </row>
    <row r="93" spans="1:1" x14ac:dyDescent="0.25">
      <c r="A93" s="9" t="s">
        <v>137</v>
      </c>
    </row>
    <row r="94" spans="1:1" ht="29.1" customHeight="1" x14ac:dyDescent="0.25">
      <c r="A94" s="9" t="s">
        <v>138</v>
      </c>
    </row>
    <row r="95" spans="1:1" x14ac:dyDescent="0.25">
      <c r="A95" s="9" t="s">
        <v>139</v>
      </c>
    </row>
    <row r="96" spans="1:1" x14ac:dyDescent="0.25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86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AA1" s="85" t="s">
        <v>142</v>
      </c>
      <c r="AB1" s="85"/>
      <c r="AC1" s="85"/>
      <c r="AD1" s="85"/>
    </row>
    <row r="2" spans="1:30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AA2" s="85"/>
      <c r="AB2" s="85"/>
      <c r="AC2" s="85"/>
      <c r="AD2" s="85"/>
    </row>
    <row r="3" spans="1:30" ht="24.6" customHeight="1" x14ac:dyDescent="0.25">
      <c r="A3" s="85" t="s">
        <v>143</v>
      </c>
      <c r="B3" s="85"/>
      <c r="C3" s="85"/>
      <c r="D3" s="85" t="s">
        <v>144</v>
      </c>
      <c r="E3" s="85"/>
      <c r="F3" s="85"/>
      <c r="G3" s="85" t="s">
        <v>145</v>
      </c>
      <c r="H3" s="85"/>
      <c r="I3" s="85"/>
      <c r="J3" s="85" t="s">
        <v>146</v>
      </c>
      <c r="K3" s="85"/>
      <c r="L3" s="8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5">
      <c r="A4" s="9" t="s">
        <v>142</v>
      </c>
      <c r="B4" s="9" t="s">
        <v>147</v>
      </c>
      <c r="C4" s="9" t="s">
        <v>148</v>
      </c>
      <c r="D4" s="32" t="s">
        <v>142</v>
      </c>
      <c r="E4" s="32" t="s">
        <v>147</v>
      </c>
      <c r="F4" s="32" t="s">
        <v>148</v>
      </c>
      <c r="G4" s="32" t="s">
        <v>142</v>
      </c>
      <c r="H4" s="32" t="s">
        <v>147</v>
      </c>
      <c r="I4" s="32" t="s">
        <v>148</v>
      </c>
      <c r="J4" s="32" t="s">
        <v>142</v>
      </c>
      <c r="K4" s="32" t="s">
        <v>147</v>
      </c>
      <c r="L4" s="32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5">
      <c r="A5" s="9">
        <f>SUM(AA4:AA291)</f>
        <v>87</v>
      </c>
      <c r="B5" s="9">
        <f>SUM('S1 Maquette'!J19:J300)</f>
        <v>164</v>
      </c>
      <c r="C5" s="9">
        <f>SUM('S1 Maquette'!K19:K300)</f>
        <v>0</v>
      </c>
      <c r="D5" s="9">
        <f>SUM(AB4:AB291)</f>
        <v>90</v>
      </c>
      <c r="E5" s="9">
        <f>SUM('S2 Maquette'!J19:J300)</f>
        <v>150</v>
      </c>
      <c r="F5" s="9">
        <f>SUM('S2 Maquette'!K19:K300)</f>
        <v>0</v>
      </c>
      <c r="G5" s="9">
        <f>SUM(AC4:AC291)</f>
        <v>75</v>
      </c>
      <c r="H5" s="9">
        <f>SUM('S3 Maquette'!J19:J300)</f>
        <v>90</v>
      </c>
      <c r="I5" s="9">
        <f>SUM('S3 Maquette'!K19:K300)</f>
        <v>90</v>
      </c>
      <c r="J5" s="9">
        <f>SUM(AD4:AD291)</f>
        <v>75</v>
      </c>
      <c r="K5" s="9">
        <f>SUM('S4 Maquette'!J19:J300)</f>
        <v>122</v>
      </c>
      <c r="L5" s="9">
        <f>SUM('S4 Maquette'!K19:K300)</f>
        <v>36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 x14ac:dyDescent="0.25">
      <c r="A6" s="85" t="s">
        <v>149</v>
      </c>
      <c r="B6" s="85"/>
      <c r="C6" s="85"/>
      <c r="D6" s="85" t="s">
        <v>149</v>
      </c>
      <c r="E6" s="85"/>
      <c r="F6" s="85"/>
      <c r="G6" s="85" t="s">
        <v>149</v>
      </c>
      <c r="H6" s="85"/>
      <c r="I6" s="85"/>
      <c r="J6" s="85" t="s">
        <v>149</v>
      </c>
      <c r="K6" s="85"/>
      <c r="L6" s="8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 x14ac:dyDescent="0.25">
      <c r="A7" s="85">
        <f>SUM(A5,B5,C5)</f>
        <v>251</v>
      </c>
      <c r="B7" s="85"/>
      <c r="C7" s="85"/>
      <c r="D7" s="85">
        <f>SUM(D5,E5,F5)</f>
        <v>240</v>
      </c>
      <c r="E7" s="85"/>
      <c r="F7" s="85"/>
      <c r="G7" s="85">
        <f>SUM(G5,H5,I5)</f>
        <v>255</v>
      </c>
      <c r="H7" s="85"/>
      <c r="I7" s="85"/>
      <c r="J7" s="85">
        <f>SUM(J5,K5,L5)</f>
        <v>233</v>
      </c>
      <c r="K7" s="85"/>
      <c r="L7" s="8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5">
      <c r="A8" s="87" t="s">
        <v>149</v>
      </c>
      <c r="B8" s="88"/>
      <c r="C8" s="88"/>
      <c r="D8" s="88"/>
      <c r="E8" s="88"/>
      <c r="F8" s="89"/>
      <c r="G8" s="87" t="s">
        <v>149</v>
      </c>
      <c r="H8" s="88"/>
      <c r="I8" s="88"/>
      <c r="J8" s="88"/>
      <c r="K8" s="88"/>
      <c r="L8" s="8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5">
      <c r="A9" s="90"/>
      <c r="B9" s="91"/>
      <c r="C9" s="91"/>
      <c r="D9" s="91"/>
      <c r="E9" s="91"/>
      <c r="F9" s="92"/>
      <c r="G9" s="90"/>
      <c r="H9" s="91"/>
      <c r="I9" s="91"/>
      <c r="J9" s="91"/>
      <c r="K9" s="91"/>
      <c r="L9" s="9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5">
      <c r="A10" s="87">
        <f>SUM(A7,D7)</f>
        <v>491</v>
      </c>
      <c r="B10" s="88"/>
      <c r="C10" s="88"/>
      <c r="D10" s="88"/>
      <c r="E10" s="88"/>
      <c r="F10" s="89"/>
      <c r="G10" s="87">
        <f>SUM(G7,J7)</f>
        <v>488</v>
      </c>
      <c r="H10" s="88"/>
      <c r="I10" s="88"/>
      <c r="J10" s="88"/>
      <c r="K10" s="88"/>
      <c r="L10" s="8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5">
      <c r="A11" s="90"/>
      <c r="B11" s="91"/>
      <c r="C11" s="91"/>
      <c r="D11" s="91"/>
      <c r="E11" s="91"/>
      <c r="F11" s="92"/>
      <c r="G11" s="90"/>
      <c r="H11" s="91"/>
      <c r="I11" s="91"/>
      <c r="J11" s="91"/>
      <c r="K11" s="91"/>
      <c r="L11" s="9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5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5">
      <c r="AA13" s="9">
        <f>'S1 Maquette'!I28*1.5</f>
        <v>30</v>
      </c>
      <c r="AB13" s="9">
        <f>'S2 Maquette'!I28*1.5</f>
        <v>30</v>
      </c>
      <c r="AC13" s="9">
        <f>'S3 Maquette'!I28*1.5</f>
        <v>30</v>
      </c>
      <c r="AD13" s="9">
        <f>'S4 Maquette'!I28*1.5</f>
        <v>30</v>
      </c>
    </row>
    <row r="14" spans="1:30" x14ac:dyDescent="0.25">
      <c r="A14" s="93" t="s">
        <v>150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N14" s="97" t="s">
        <v>151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AA14" s="9">
        <f>'S1 Maquette'!I29*1.5</f>
        <v>30</v>
      </c>
      <c r="AB14" s="9">
        <f>'S2 Maquette'!I29*1.5</f>
        <v>30</v>
      </c>
      <c r="AC14" s="9">
        <f>'S3 Maquette'!I29*1.5</f>
        <v>22.5</v>
      </c>
      <c r="AD14" s="9">
        <f>'S4 Maquette'!I29*1.5</f>
        <v>22.5</v>
      </c>
    </row>
    <row r="15" spans="1:30" ht="20.45" customHeight="1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AA15" s="9">
        <f>'S1 Maquette'!I30*1.5</f>
        <v>0</v>
      </c>
      <c r="AB15" s="9">
        <f>'S2 Maquette'!I30*1.5</f>
        <v>0</v>
      </c>
      <c r="AC15" s="9">
        <f>'S3 Maquette'!I30*1.5</f>
        <v>22.5</v>
      </c>
      <c r="AD15" s="9">
        <f>'S4 Maquette'!I30*1.5</f>
        <v>22.5</v>
      </c>
    </row>
    <row r="16" spans="1:30" ht="23.1" customHeight="1" x14ac:dyDescent="0.25">
      <c r="A16" s="85" t="s">
        <v>143</v>
      </c>
      <c r="B16" s="85"/>
      <c r="C16" s="85"/>
      <c r="D16" s="94" t="s">
        <v>144</v>
      </c>
      <c r="E16" s="95"/>
      <c r="F16" s="96"/>
      <c r="G16" s="85" t="s">
        <v>145</v>
      </c>
      <c r="H16" s="85"/>
      <c r="I16" s="85"/>
      <c r="J16" s="85" t="s">
        <v>146</v>
      </c>
      <c r="K16" s="85"/>
      <c r="L16" s="85"/>
      <c r="N16" s="85" t="s">
        <v>143</v>
      </c>
      <c r="O16" s="85"/>
      <c r="P16" s="85"/>
      <c r="Q16" s="85" t="s">
        <v>144</v>
      </c>
      <c r="R16" s="85"/>
      <c r="S16" s="85"/>
      <c r="T16" s="85" t="s">
        <v>145</v>
      </c>
      <c r="U16" s="85"/>
      <c r="V16" s="85"/>
      <c r="W16" s="85" t="s">
        <v>146</v>
      </c>
      <c r="X16" s="85"/>
      <c r="Y16" s="8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 x14ac:dyDescent="0.25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 x14ac:dyDescent="0.25">
      <c r="A18" s="9">
        <f>A5-N18</f>
        <v>60</v>
      </c>
      <c r="B18" s="9">
        <f>B5-O18</f>
        <v>104</v>
      </c>
      <c r="C18" s="9">
        <f>C5-P18</f>
        <v>0</v>
      </c>
      <c r="D18" s="9">
        <f t="shared" ref="D18:K18" si="0">D5-Q18</f>
        <v>90</v>
      </c>
      <c r="E18" s="9">
        <f t="shared" si="0"/>
        <v>132</v>
      </c>
      <c r="F18" s="9">
        <f t="shared" ca="1" si="0"/>
        <v>0</v>
      </c>
      <c r="G18" s="9">
        <f t="shared" si="0"/>
        <v>75</v>
      </c>
      <c r="H18" s="9">
        <f t="shared" si="0"/>
        <v>70</v>
      </c>
      <c r="I18" s="9">
        <f t="shared" si="0"/>
        <v>90</v>
      </c>
      <c r="J18" s="9">
        <f t="shared" si="0"/>
        <v>75</v>
      </c>
      <c r="K18" s="9">
        <f t="shared" si="0"/>
        <v>102</v>
      </c>
      <c r="L18" s="9">
        <f>L5-Y18</f>
        <v>36</v>
      </c>
      <c r="N18" s="9">
        <f>SUMIF('S1 Maquette'!M19:M300,"Portée",'S1 Maquette'!I19:I300)*1.5</f>
        <v>27</v>
      </c>
      <c r="O18" s="9">
        <f>SUMIF('S1 Maquette'!M19:M300,"Portée",'S1 Maquette'!J19:J300)</f>
        <v>60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18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20</v>
      </c>
      <c r="V18" s="9">
        <f>SUMIF('S3 Maquette'!M19:M300,"Portée",'S3 Maquette'!K19:K300)</f>
        <v>0</v>
      </c>
      <c r="W18" s="9">
        <f>SUMIF('S4 Maquette'!M19:M300,"Portée",'S4 Maquette'!I19:I300)*1.5</f>
        <v>0</v>
      </c>
      <c r="X18" s="9">
        <f>SUMIF('S4 Maquette'!M19:M300,"Portée",'S4 Maquette'!J19:J300)</f>
        <v>20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5">
      <c r="A19" s="85" t="s">
        <v>149</v>
      </c>
      <c r="B19" s="85"/>
      <c r="C19" s="85"/>
      <c r="D19" s="85" t="s">
        <v>149</v>
      </c>
      <c r="E19" s="85"/>
      <c r="F19" s="85"/>
      <c r="G19" s="85" t="s">
        <v>149</v>
      </c>
      <c r="H19" s="85"/>
      <c r="I19" s="85"/>
      <c r="J19" s="85" t="s">
        <v>149</v>
      </c>
      <c r="K19" s="85"/>
      <c r="L19" s="85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 x14ac:dyDescent="0.25">
      <c r="A20" s="85">
        <f>SUM(A18,B18,C18)</f>
        <v>164</v>
      </c>
      <c r="B20" s="85"/>
      <c r="C20" s="85"/>
      <c r="D20" s="85">
        <f ca="1">SUM(D18,E18,F18)</f>
        <v>222</v>
      </c>
      <c r="E20" s="85"/>
      <c r="F20" s="85"/>
      <c r="G20" s="85">
        <f>SUM(G18,H18,I18)</f>
        <v>235</v>
      </c>
      <c r="H20" s="85"/>
      <c r="I20" s="85"/>
      <c r="J20" s="85">
        <f>SUM(J18,K18,L18)</f>
        <v>213</v>
      </c>
      <c r="K20" s="85"/>
      <c r="L20" s="85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 x14ac:dyDescent="0.25">
      <c r="A21" s="94" t="s">
        <v>149</v>
      </c>
      <c r="B21" s="95"/>
      <c r="C21" s="95"/>
      <c r="D21" s="95"/>
      <c r="E21" s="95"/>
      <c r="F21" s="96"/>
      <c r="G21" s="94" t="s">
        <v>149</v>
      </c>
      <c r="H21" s="95"/>
      <c r="I21" s="95"/>
      <c r="J21" s="95"/>
      <c r="K21" s="95"/>
      <c r="L21" s="96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35" customHeight="1" x14ac:dyDescent="0.25">
      <c r="A22" s="94">
        <f ca="1">SUM(A20,D20)</f>
        <v>386</v>
      </c>
      <c r="B22" s="95"/>
      <c r="C22" s="95"/>
      <c r="D22" s="95"/>
      <c r="E22" s="95"/>
      <c r="F22" s="96"/>
      <c r="G22" s="94">
        <f>SUM(G20,J20)</f>
        <v>448</v>
      </c>
      <c r="H22" s="95"/>
      <c r="I22" s="95"/>
      <c r="J22" s="95"/>
      <c r="K22" s="95"/>
      <c r="L22" s="96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 x14ac:dyDescent="0.25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5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5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5">
      <c r="AA26" s="9">
        <f>'S1 Maquette'!I41*1.5</f>
        <v>0</v>
      </c>
      <c r="AB26" s="9">
        <f>'S2 Maquette'!I41*1.5</f>
        <v>30</v>
      </c>
      <c r="AC26" s="9">
        <f>'S3 Maquette'!I41*1.5</f>
        <v>0</v>
      </c>
      <c r="AD26" s="9">
        <f>'S4 Maquette'!I41*1.5</f>
        <v>0</v>
      </c>
    </row>
    <row r="27" spans="1:30" x14ac:dyDescent="0.25">
      <c r="AA27" s="9">
        <f>'S1 Maquette'!I42*1.5</f>
        <v>27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5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 x14ac:dyDescent="0.25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 x14ac:dyDescent="0.25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5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5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 x14ac:dyDescent="0.25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5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5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 x14ac:dyDescent="0.25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5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5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 x14ac:dyDescent="0.25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5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 x14ac:dyDescent="0.25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5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 x14ac:dyDescent="0.25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5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 x14ac:dyDescent="0.25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5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 x14ac:dyDescent="0.25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5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 x14ac:dyDescent="0.25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 x14ac:dyDescent="0.25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5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5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 x14ac:dyDescent="0.25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5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 x14ac:dyDescent="0.25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5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 x14ac:dyDescent="0.25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 x14ac:dyDescent="0.25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5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5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 x14ac:dyDescent="0.25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 x14ac:dyDescent="0.25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 x14ac:dyDescent="0.25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5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 x14ac:dyDescent="0.25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 x14ac:dyDescent="0.25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 x14ac:dyDescent="0.25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5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 x14ac:dyDescent="0.25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 x14ac:dyDescent="0.25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 x14ac:dyDescent="0.25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5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5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 x14ac:dyDescent="0.25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5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5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5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5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5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5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5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5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5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5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5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5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5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5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5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5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5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5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5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5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5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5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5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5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5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5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5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5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5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5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5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5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5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5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5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5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5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5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5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5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5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5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5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5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5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5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5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5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5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5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5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5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5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5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5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5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5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5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5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5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5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5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5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5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5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5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5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5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5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5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5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5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5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5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5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5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5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5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5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5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5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5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5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5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5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5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5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5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5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5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5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5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5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5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5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5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5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5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5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5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5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5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5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5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5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5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5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5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5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5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5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5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5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5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5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5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5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5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5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5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5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5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5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5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5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5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5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5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5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5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5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5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5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5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5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5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5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5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5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5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5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5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5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5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5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5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5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5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5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5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5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5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5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5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5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5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5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5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5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5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5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5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5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5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5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5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5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5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5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5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5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5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5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5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5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5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5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5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5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5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5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5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5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5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5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5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5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5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5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5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5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5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5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5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5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5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5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5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5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5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5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5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5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5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5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5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5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5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5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5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5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5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5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5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5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5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5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topLeftCell="A9" zoomScale="110" zoomScaleNormal="110" zoomScalePageLayoutView="85" workbookViewId="0">
      <selection activeCell="A55" sqref="A55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 x14ac:dyDescent="0.25">
      <c r="A1" s="100" t="s">
        <v>152</v>
      </c>
      <c r="B1" s="100"/>
      <c r="C1" s="100"/>
      <c r="D1" s="100"/>
      <c r="E1" s="10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 x14ac:dyDescent="0.25">
      <c r="A2" s="49" t="s">
        <v>153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33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155</v>
      </c>
      <c r="B4" s="9" t="s">
        <v>50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156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157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98" t="s">
        <v>158</v>
      </c>
      <c r="B8" s="98"/>
      <c r="C8" s="98"/>
      <c r="D8" s="9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 x14ac:dyDescent="0.25">
      <c r="A9" s="17" t="s">
        <v>159</v>
      </c>
      <c r="B9" s="99" t="s">
        <v>160</v>
      </c>
      <c r="C9" s="99"/>
      <c r="D9" s="9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17" t="s">
        <v>161</v>
      </c>
      <c r="B13" s="117" t="s">
        <v>162</v>
      </c>
      <c r="C13" s="117" t="s">
        <v>163</v>
      </c>
      <c r="D13" s="117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18"/>
      <c r="B14" s="118"/>
      <c r="C14" s="118"/>
      <c r="D14" s="11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17">
        <f>Calcul!A10</f>
        <v>491</v>
      </c>
      <c r="B15" s="117">
        <f ca="1">Calcul!A22</f>
        <v>386</v>
      </c>
      <c r="C15" s="117"/>
      <c r="D15" s="11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 x14ac:dyDescent="0.25">
      <c r="A16" s="118"/>
      <c r="B16" s="118"/>
      <c r="C16" s="118"/>
      <c r="D16" s="11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107" t="s">
        <v>165</v>
      </c>
      <c r="B19" s="107"/>
      <c r="C19" s="107"/>
      <c r="D19" s="10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166</v>
      </c>
      <c r="E20" s="2"/>
      <c r="F20" s="2"/>
      <c r="G20" s="2"/>
      <c r="H20" s="2"/>
      <c r="I20" s="2" t="s">
        <v>157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102" t="s">
        <v>167</v>
      </c>
      <c r="B21" s="103"/>
      <c r="C21" s="103"/>
      <c r="D21" s="10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105" t="s">
        <v>168</v>
      </c>
      <c r="B22" s="105"/>
      <c r="C22" s="105"/>
      <c r="D22" s="10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05"/>
      <c r="B23" s="105"/>
      <c r="C23" s="105"/>
      <c r="D23" s="10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05"/>
      <c r="B24" s="105"/>
      <c r="C24" s="105"/>
      <c r="D24" s="10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02" t="s">
        <v>169</v>
      </c>
      <c r="B25" s="103"/>
      <c r="C25" s="103"/>
      <c r="D25" s="10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08" t="s">
        <v>170</v>
      </c>
      <c r="B26" s="109"/>
      <c r="C26" s="109"/>
      <c r="D26" s="1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11"/>
      <c r="B27" s="112"/>
      <c r="C27" s="112"/>
      <c r="D27" s="1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14"/>
      <c r="B28" s="115"/>
      <c r="C28" s="115"/>
      <c r="D28" s="1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02" t="s">
        <v>171</v>
      </c>
      <c r="B29" s="103"/>
      <c r="C29" s="103"/>
      <c r="D29" s="10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05" t="s">
        <v>172</v>
      </c>
      <c r="B30" s="105"/>
      <c r="C30" s="105"/>
      <c r="D30" s="10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05"/>
      <c r="B31" s="105"/>
      <c r="C31" s="105"/>
      <c r="D31" s="10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05"/>
      <c r="B32" s="105"/>
      <c r="C32" s="105"/>
      <c r="D32" s="10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02" t="s">
        <v>173</v>
      </c>
      <c r="B33" s="103"/>
      <c r="C33" s="103"/>
      <c r="D33" s="10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05" t="s">
        <v>174</v>
      </c>
      <c r="B34" s="105"/>
      <c r="C34" s="105"/>
      <c r="D34" s="10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05"/>
      <c r="B35" s="105"/>
      <c r="C35" s="105"/>
      <c r="D35" s="10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05"/>
      <c r="B36" s="105"/>
      <c r="C36" s="105"/>
      <c r="D36" s="10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107" t="s">
        <v>175</v>
      </c>
      <c r="B37" s="107"/>
      <c r="C37" s="107"/>
      <c r="D37" s="10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05" t="s">
        <v>176</v>
      </c>
      <c r="B38" s="105"/>
      <c r="C38" s="105"/>
      <c r="D38" s="10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105"/>
      <c r="B39" s="105"/>
      <c r="C39" s="105"/>
      <c r="D39" s="10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06" t="s">
        <v>177</v>
      </c>
      <c r="B40" s="106"/>
      <c r="C40" s="106"/>
      <c r="D40" s="10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01" t="s">
        <v>178</v>
      </c>
      <c r="B41" s="101"/>
      <c r="C41" s="101"/>
      <c r="D41" s="10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01" t="s">
        <v>179</v>
      </c>
      <c r="B42" s="101"/>
      <c r="C42" s="101"/>
      <c r="D42" s="10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00000000-0002-0000-0200-000000000000}">
      <formula1>list_cmp</formula1>
    </dataValidation>
    <dataValidation type="list" allowBlank="1" showInputMessage="1" showErrorMessage="1" sqref="B6:C6" xr:uid="{00000000-0002-0000-0200-000001000000}">
      <formula1>List_RegimeInscription</formula1>
    </dataValidation>
    <dataValidation type="list" allowBlank="1" showInputMessage="1" showErrorMessage="1" sqref="B2" xr:uid="{00000000-0002-0000-0200-000002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zoomScalePageLayoutView="55" workbookViewId="0">
      <pane ySplit="18" topLeftCell="A31" activePane="bottomLeft" state="frozen"/>
      <selection pane="bottomLeft" activeCell="B33" sqref="B33:B35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38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9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30" t="s">
        <v>180</v>
      </c>
      <c r="B7" s="143" t="str">
        <f>'Fiche Générale'!B3</f>
        <v>Portail_LLAC</v>
      </c>
      <c r="C7" s="131" t="s">
        <v>181</v>
      </c>
      <c r="D7" s="132"/>
      <c r="E7" s="137" t="str">
        <f>'Fiche Générale'!B4</f>
        <v>Humanités</v>
      </c>
      <c r="F7" s="138"/>
      <c r="G7" s="130" t="s">
        <v>182</v>
      </c>
      <c r="H7" s="127">
        <f>'Fiche Générale'!B5</f>
        <v>0</v>
      </c>
      <c r="I7" s="127"/>
      <c r="J7" s="127"/>
    </row>
    <row r="8" spans="1:10" ht="18" customHeight="1" x14ac:dyDescent="0.25">
      <c r="A8" s="130"/>
      <c r="B8" s="143"/>
      <c r="C8" s="133"/>
      <c r="D8" s="134"/>
      <c r="E8" s="139"/>
      <c r="F8" s="140"/>
      <c r="G8" s="130"/>
      <c r="H8" s="127"/>
      <c r="I8" s="127"/>
      <c r="J8" s="127"/>
    </row>
    <row r="9" spans="1:10" ht="18" customHeight="1" x14ac:dyDescent="0.25">
      <c r="A9" s="130"/>
      <c r="B9" s="143"/>
      <c r="C9" s="135"/>
      <c r="D9" s="136"/>
      <c r="E9" s="141"/>
      <c r="F9" s="142"/>
      <c r="G9" s="130"/>
      <c r="H9" s="127"/>
      <c r="I9" s="127"/>
      <c r="J9" s="127"/>
    </row>
    <row r="10" spans="1:10" ht="18" customHeight="1" x14ac:dyDescent="0.25">
      <c r="A10" s="130"/>
      <c r="B10" s="143"/>
      <c r="C10" s="144" t="s">
        <v>183</v>
      </c>
      <c r="D10" s="144"/>
      <c r="E10" s="145" t="str">
        <f>'Fiche Générale'!B9</f>
        <v>Arts et Métiers de l'Image</v>
      </c>
      <c r="F10" s="146"/>
      <c r="G10" s="146"/>
      <c r="H10" s="146"/>
      <c r="I10" s="146"/>
      <c r="J10" s="147"/>
    </row>
    <row r="11" spans="1:10" ht="18" customHeight="1" x14ac:dyDescent="0.25">
      <c r="A11" s="130"/>
      <c r="B11" s="143"/>
      <c r="C11" s="144"/>
      <c r="D11" s="144"/>
      <c r="E11" s="148"/>
      <c r="F11" s="149"/>
      <c r="G11" s="149"/>
      <c r="H11" s="149"/>
      <c r="I11" s="149"/>
      <c r="J11" s="150"/>
    </row>
    <row r="13" spans="1:10" x14ac:dyDescent="0.25">
      <c r="A13" s="119" t="s">
        <v>184</v>
      </c>
      <c r="B13" s="120" t="s">
        <v>185</v>
      </c>
      <c r="C13" s="119" t="s">
        <v>186</v>
      </c>
      <c r="D13" s="119"/>
      <c r="E13" s="119"/>
      <c r="F13" s="119"/>
      <c r="G13" s="119" t="s">
        <v>187</v>
      </c>
      <c r="H13" s="85">
        <f>Calcul!A7</f>
        <v>251</v>
      </c>
      <c r="I13" s="85"/>
    </row>
    <row r="14" spans="1:10" x14ac:dyDescent="0.25">
      <c r="A14" s="119"/>
      <c r="B14" s="121"/>
      <c r="C14" s="119"/>
      <c r="D14" s="119"/>
      <c r="E14" s="119"/>
      <c r="F14" s="119"/>
      <c r="G14" s="119"/>
      <c r="H14" s="85"/>
      <c r="I14" s="85"/>
    </row>
    <row r="15" spans="1:10" x14ac:dyDescent="0.25">
      <c r="A15" s="119" t="s">
        <v>188</v>
      </c>
      <c r="B15" s="122" t="s">
        <v>143</v>
      </c>
      <c r="C15" s="123" t="s">
        <v>189</v>
      </c>
      <c r="D15" s="124"/>
      <c r="E15" s="119"/>
      <c r="F15" s="119"/>
      <c r="G15" s="119" t="s">
        <v>190</v>
      </c>
      <c r="H15" s="85">
        <f>Calcul!A20</f>
        <v>164</v>
      </c>
      <c r="I15" s="85"/>
    </row>
    <row r="16" spans="1:10" x14ac:dyDescent="0.25">
      <c r="A16" s="119"/>
      <c r="B16" s="122"/>
      <c r="C16" s="125"/>
      <c r="D16" s="126"/>
      <c r="E16" s="119"/>
      <c r="F16" s="119"/>
      <c r="G16" s="119"/>
      <c r="H16" s="85"/>
      <c r="I16" s="85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 x14ac:dyDescent="0.25">
      <c r="A19" s="54">
        <v>0</v>
      </c>
      <c r="B19" s="52" t="s">
        <v>198</v>
      </c>
      <c r="C19" s="54" t="s">
        <v>11</v>
      </c>
      <c r="D19" s="54">
        <v>6</v>
      </c>
      <c r="E19" s="67"/>
      <c r="F19" s="67"/>
      <c r="G19" s="67"/>
      <c r="H19" s="67"/>
      <c r="I19" s="67"/>
      <c r="J19" s="67"/>
      <c r="K19" s="67"/>
      <c r="L19" s="67"/>
      <c r="M19" s="67"/>
      <c r="N19" s="66"/>
      <c r="O19" s="36"/>
    </row>
    <row r="20" spans="1:15" ht="43.35" customHeight="1" x14ac:dyDescent="0.25">
      <c r="A20" s="54" t="s">
        <v>199</v>
      </c>
      <c r="B20" s="52" t="s">
        <v>200</v>
      </c>
      <c r="C20" s="54" t="s">
        <v>19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6"/>
      <c r="O20" s="36"/>
    </row>
    <row r="21" spans="1:15" ht="43.35" customHeight="1" x14ac:dyDescent="0.25">
      <c r="A21" s="54" t="s">
        <v>201</v>
      </c>
      <c r="B21" s="52" t="s">
        <v>202</v>
      </c>
      <c r="C21" s="54" t="s">
        <v>19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6"/>
      <c r="O21" s="36"/>
    </row>
    <row r="22" spans="1:15" ht="43.35" customHeight="1" x14ac:dyDescent="0.25">
      <c r="A22" s="54" t="s">
        <v>203</v>
      </c>
      <c r="B22" s="52" t="s">
        <v>204</v>
      </c>
      <c r="C22" s="54" t="s">
        <v>19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6"/>
      <c r="O22" s="36"/>
    </row>
    <row r="23" spans="1:15" ht="43.35" customHeight="1" x14ac:dyDescent="0.25">
      <c r="A23" s="55"/>
      <c r="B23" s="52" t="s">
        <v>205</v>
      </c>
      <c r="C23" s="54" t="s">
        <v>29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6"/>
      <c r="O23" s="36"/>
    </row>
    <row r="24" spans="1:15" ht="43.35" customHeight="1" x14ac:dyDescent="0.25">
      <c r="A24" s="54" t="s">
        <v>206</v>
      </c>
      <c r="B24" s="52" t="s">
        <v>207</v>
      </c>
      <c r="C24" s="54" t="s">
        <v>19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6"/>
      <c r="O24" s="36"/>
    </row>
    <row r="25" spans="1:15" ht="43.35" customHeight="1" x14ac:dyDescent="0.25">
      <c r="A25" s="54" t="s">
        <v>208</v>
      </c>
      <c r="B25" s="52" t="s">
        <v>209</v>
      </c>
      <c r="C25" s="54" t="s">
        <v>19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6"/>
      <c r="O25" s="36"/>
    </row>
    <row r="26" spans="1:15" ht="43.35" customHeight="1" x14ac:dyDescent="0.25">
      <c r="A26" s="54" t="s">
        <v>210</v>
      </c>
      <c r="B26" s="52" t="s">
        <v>211</v>
      </c>
      <c r="C26" s="54" t="s">
        <v>19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6"/>
      <c r="O26" s="36"/>
    </row>
    <row r="27" spans="1:15" ht="43.35" customHeight="1" x14ac:dyDescent="0.25">
      <c r="A27" s="23"/>
      <c r="B27" s="72" t="s">
        <v>212</v>
      </c>
      <c r="C27" s="20" t="s">
        <v>11</v>
      </c>
      <c r="D27" s="68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35" customHeight="1" x14ac:dyDescent="0.25">
      <c r="A28" s="23"/>
      <c r="B28" s="73" t="s">
        <v>213</v>
      </c>
      <c r="C28" s="20" t="s">
        <v>19</v>
      </c>
      <c r="D28" s="69"/>
      <c r="E28" s="20"/>
      <c r="F28" s="20"/>
      <c r="G28" s="20"/>
      <c r="H28" s="20"/>
      <c r="I28" s="78">
        <v>20</v>
      </c>
      <c r="J28" s="70"/>
      <c r="K28" s="20"/>
      <c r="L28" s="20"/>
      <c r="M28" s="20" t="s">
        <v>12</v>
      </c>
      <c r="N28" s="5"/>
      <c r="O28" s="5"/>
    </row>
    <row r="29" spans="1:15" ht="43.35" customHeight="1" x14ac:dyDescent="0.25">
      <c r="A29" s="23"/>
      <c r="B29" s="74" t="s">
        <v>214</v>
      </c>
      <c r="C29" s="20" t="s">
        <v>19</v>
      </c>
      <c r="D29" s="69"/>
      <c r="E29" s="20"/>
      <c r="F29" s="20"/>
      <c r="G29" s="20"/>
      <c r="H29" s="20"/>
      <c r="I29" s="79">
        <v>20</v>
      </c>
      <c r="J29" s="69"/>
      <c r="K29" s="20"/>
      <c r="L29" s="20"/>
      <c r="M29" s="20" t="s">
        <v>12</v>
      </c>
      <c r="N29" s="5"/>
      <c r="O29" s="5"/>
    </row>
    <row r="30" spans="1:15" ht="43.35" customHeight="1" x14ac:dyDescent="0.25">
      <c r="A30" s="23"/>
      <c r="B30" s="73" t="s">
        <v>215</v>
      </c>
      <c r="C30" s="20" t="s">
        <v>19</v>
      </c>
      <c r="D30" s="69"/>
      <c r="E30" s="20"/>
      <c r="F30" s="20"/>
      <c r="G30" s="20"/>
      <c r="H30" s="20"/>
      <c r="I30" s="78"/>
      <c r="J30" s="70">
        <v>20</v>
      </c>
      <c r="K30" s="20"/>
      <c r="L30" s="20"/>
      <c r="M30" s="20" t="s">
        <v>12</v>
      </c>
      <c r="N30" s="5"/>
      <c r="O30" s="5"/>
    </row>
    <row r="31" spans="1:15" ht="43.35" customHeight="1" x14ac:dyDescent="0.25">
      <c r="A31" s="23"/>
      <c r="B31" s="72"/>
      <c r="C31" s="20"/>
      <c r="D31" s="69"/>
      <c r="E31" s="20"/>
      <c r="F31" s="20"/>
      <c r="G31" s="20"/>
      <c r="H31" s="20"/>
      <c r="I31" s="79"/>
      <c r="J31" s="69"/>
      <c r="K31" s="20"/>
      <c r="L31" s="20"/>
      <c r="M31" s="20"/>
      <c r="N31" s="5"/>
      <c r="O31" s="5"/>
    </row>
    <row r="32" spans="1:15" ht="43.35" customHeight="1" x14ac:dyDescent="0.25">
      <c r="A32" s="23"/>
      <c r="B32" s="72" t="s">
        <v>216</v>
      </c>
      <c r="C32" s="20" t="s">
        <v>11</v>
      </c>
      <c r="D32" s="68">
        <v>6</v>
      </c>
      <c r="E32" s="20"/>
      <c r="F32" s="20"/>
      <c r="G32" s="20"/>
      <c r="H32" s="20"/>
      <c r="I32" s="79"/>
      <c r="J32" s="69"/>
      <c r="K32" s="20"/>
      <c r="L32" s="20"/>
      <c r="M32" s="20"/>
      <c r="N32" s="5"/>
      <c r="O32" s="5"/>
    </row>
    <row r="33" spans="1:15" ht="43.35" customHeight="1" x14ac:dyDescent="0.25">
      <c r="A33" s="23"/>
      <c r="B33" s="69" t="s">
        <v>217</v>
      </c>
      <c r="C33" s="20" t="s">
        <v>19</v>
      </c>
      <c r="D33" s="69"/>
      <c r="E33" s="20"/>
      <c r="F33" s="20"/>
      <c r="G33" s="20"/>
      <c r="H33" s="20"/>
      <c r="I33" s="79"/>
      <c r="J33" s="69">
        <v>18</v>
      </c>
      <c r="K33" s="20"/>
      <c r="L33" s="20"/>
      <c r="M33" s="20" t="s">
        <v>12</v>
      </c>
      <c r="N33" s="5"/>
      <c r="O33" s="5"/>
    </row>
    <row r="34" spans="1:15" ht="43.35" customHeight="1" x14ac:dyDescent="0.25">
      <c r="A34" s="23"/>
      <c r="B34" s="69" t="s">
        <v>218</v>
      </c>
      <c r="C34" s="20" t="s">
        <v>19</v>
      </c>
      <c r="D34" s="69"/>
      <c r="E34" s="20"/>
      <c r="F34" s="20"/>
      <c r="G34" s="20"/>
      <c r="H34" s="20"/>
      <c r="I34" s="79"/>
      <c r="J34" s="69">
        <v>18</v>
      </c>
      <c r="K34" s="20"/>
      <c r="L34" s="20"/>
      <c r="M34" s="20" t="s">
        <v>12</v>
      </c>
      <c r="N34" s="5"/>
      <c r="O34" s="5"/>
    </row>
    <row r="35" spans="1:15" ht="43.35" customHeight="1" x14ac:dyDescent="0.25">
      <c r="A35" s="23"/>
      <c r="B35" s="69" t="s">
        <v>219</v>
      </c>
      <c r="C35" s="20" t="s">
        <v>19</v>
      </c>
      <c r="D35" s="69"/>
      <c r="E35" s="20"/>
      <c r="F35" s="20"/>
      <c r="G35" s="20"/>
      <c r="H35" s="20"/>
      <c r="I35" s="79"/>
      <c r="J35" s="69">
        <v>18</v>
      </c>
      <c r="K35" s="20"/>
      <c r="L35" s="20"/>
      <c r="M35" s="20" t="s">
        <v>12</v>
      </c>
      <c r="N35" s="5"/>
      <c r="O35" s="5"/>
    </row>
    <row r="36" spans="1:15" ht="43.35" customHeight="1" x14ac:dyDescent="0.25">
      <c r="A36" s="23"/>
      <c r="B36" s="72"/>
      <c r="C36" s="20"/>
      <c r="D36" s="69"/>
      <c r="E36" s="20"/>
      <c r="F36" s="20"/>
      <c r="G36" s="20"/>
      <c r="H36" s="20"/>
      <c r="I36" s="79"/>
      <c r="J36" s="69"/>
      <c r="K36" s="20"/>
      <c r="L36" s="20"/>
      <c r="M36" s="20"/>
      <c r="N36" s="5"/>
      <c r="O36" s="5"/>
    </row>
    <row r="37" spans="1:15" ht="43.35" customHeight="1" x14ac:dyDescent="0.25">
      <c r="A37" s="23"/>
      <c r="B37" s="72" t="s">
        <v>220</v>
      </c>
      <c r="C37" s="20" t="s">
        <v>11</v>
      </c>
      <c r="D37" s="68">
        <v>6</v>
      </c>
      <c r="E37" s="20"/>
      <c r="F37" s="20"/>
      <c r="G37" s="20"/>
      <c r="H37" s="20"/>
      <c r="I37" s="79"/>
      <c r="J37" s="69"/>
      <c r="K37" s="20"/>
      <c r="L37" s="20"/>
      <c r="M37" s="20"/>
      <c r="N37" s="5"/>
      <c r="O37" s="5"/>
    </row>
    <row r="38" spans="1:15" ht="43.35" customHeight="1" x14ac:dyDescent="0.25">
      <c r="A38" s="23"/>
      <c r="B38" s="77" t="s">
        <v>221</v>
      </c>
      <c r="C38" s="20" t="s">
        <v>19</v>
      </c>
      <c r="D38" s="69"/>
      <c r="E38" s="20"/>
      <c r="F38" s="20"/>
      <c r="G38" s="20"/>
      <c r="H38" s="20"/>
      <c r="I38" s="79"/>
      <c r="J38" s="69">
        <v>30</v>
      </c>
      <c r="K38" s="20"/>
      <c r="L38" s="20"/>
      <c r="M38" s="20" t="s">
        <v>20</v>
      </c>
      <c r="N38" s="5" t="s">
        <v>222</v>
      </c>
      <c r="O38" s="5"/>
    </row>
    <row r="39" spans="1:15" ht="43.35" customHeight="1" x14ac:dyDescent="0.25">
      <c r="A39" s="23"/>
      <c r="B39" s="77" t="s">
        <v>223</v>
      </c>
      <c r="C39" s="20" t="s">
        <v>19</v>
      </c>
      <c r="D39" s="69"/>
      <c r="E39" s="20"/>
      <c r="F39" s="20"/>
      <c r="G39" s="20"/>
      <c r="H39" s="20"/>
      <c r="I39" s="79"/>
      <c r="J39" s="69">
        <v>30</v>
      </c>
      <c r="K39" s="20"/>
      <c r="L39" s="20"/>
      <c r="M39" s="20" t="s">
        <v>12</v>
      </c>
      <c r="N39" s="5"/>
      <c r="O39" s="5"/>
    </row>
    <row r="40" spans="1:15" ht="43.35" customHeight="1" x14ac:dyDescent="0.25">
      <c r="A40" s="23"/>
      <c r="B40" s="72"/>
      <c r="C40" s="20"/>
      <c r="D40" s="69"/>
      <c r="E40" s="20"/>
      <c r="F40" s="20"/>
      <c r="G40" s="20"/>
      <c r="H40" s="20"/>
      <c r="I40" s="79"/>
      <c r="J40" s="69"/>
      <c r="K40" s="20"/>
      <c r="L40" s="20"/>
      <c r="M40" s="20"/>
      <c r="N40" s="5"/>
      <c r="O40" s="5"/>
    </row>
    <row r="41" spans="1:15" ht="43.35" customHeight="1" x14ac:dyDescent="0.25">
      <c r="A41" s="23"/>
      <c r="B41" s="72" t="s">
        <v>224</v>
      </c>
      <c r="C41" s="20"/>
      <c r="D41" s="68">
        <v>6</v>
      </c>
      <c r="E41" s="20"/>
      <c r="F41" s="20"/>
      <c r="G41" s="20"/>
      <c r="H41" s="20"/>
      <c r="I41" s="79"/>
      <c r="J41" s="69"/>
      <c r="K41" s="20"/>
      <c r="L41" s="20"/>
      <c r="M41" s="20"/>
      <c r="N41" s="5"/>
      <c r="O41" s="5"/>
    </row>
    <row r="42" spans="1:15" ht="43.35" customHeight="1" x14ac:dyDescent="0.25">
      <c r="A42" s="23"/>
      <c r="B42" s="70" t="s">
        <v>225</v>
      </c>
      <c r="C42" s="20" t="s">
        <v>19</v>
      </c>
      <c r="D42" s="20"/>
      <c r="E42" s="20"/>
      <c r="F42" s="20"/>
      <c r="G42" s="20"/>
      <c r="H42" s="20"/>
      <c r="I42" s="78">
        <v>18</v>
      </c>
      <c r="J42" s="70"/>
      <c r="K42" s="20"/>
      <c r="L42" s="20"/>
      <c r="M42" s="20" t="s">
        <v>20</v>
      </c>
      <c r="N42" s="5" t="s">
        <v>222</v>
      </c>
      <c r="O42" s="5"/>
    </row>
    <row r="43" spans="1:15" ht="43.35" customHeight="1" x14ac:dyDescent="0.3">
      <c r="A43" s="24"/>
      <c r="B43" s="77" t="s">
        <v>226</v>
      </c>
      <c r="C43" s="20" t="s">
        <v>19</v>
      </c>
      <c r="D43" s="20"/>
      <c r="E43" s="20"/>
      <c r="F43" s="20"/>
      <c r="G43" s="20"/>
      <c r="H43" s="20"/>
      <c r="I43" s="79"/>
      <c r="J43" s="69">
        <v>30</v>
      </c>
      <c r="K43" s="20"/>
      <c r="L43" s="20"/>
      <c r="M43" s="20" t="s">
        <v>20</v>
      </c>
      <c r="N43" s="5" t="s">
        <v>222</v>
      </c>
      <c r="O43" s="6"/>
    </row>
    <row r="44" spans="1:15" ht="43.35" customHeight="1" x14ac:dyDescent="0.3">
      <c r="A44" s="24"/>
      <c r="B44" s="75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 x14ac:dyDescent="0.3">
      <c r="A45" s="24"/>
      <c r="B45" s="7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24"/>
      <c r="B46" s="7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7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75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35" customHeight="1" x14ac:dyDescent="0.3">
      <c r="A49" s="24"/>
      <c r="B49" s="7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7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5"/>
      <c r="B51" s="76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35" customHeight="1" x14ac:dyDescent="0.3">
      <c r="A52" s="24"/>
      <c r="B52" s="75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4"/>
      <c r="B53" s="75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75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7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75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7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7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7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7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75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75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75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75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75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75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75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75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75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7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75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75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75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75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75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75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75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75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75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75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75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75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75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75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75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75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75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75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75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75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75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75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75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75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75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75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75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75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75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75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75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75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75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75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75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75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75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75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75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75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75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75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75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75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75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75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75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75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75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75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75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75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75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75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75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75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75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75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75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75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75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75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75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75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75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75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75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75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75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75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75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75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75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75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75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75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75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75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75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75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75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75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75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75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75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75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75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75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75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75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75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75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75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75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75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75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75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75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75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75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75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75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75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75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75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75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75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75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75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75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75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75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75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75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75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75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75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75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75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75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75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75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75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75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75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75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75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75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75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75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75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75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75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75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75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75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75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75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75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75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75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75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75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75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75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75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75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75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75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75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75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75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75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75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75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75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75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75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75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75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75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75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75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75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75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75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75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75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75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75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75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75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75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75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75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75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75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75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75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75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75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75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75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75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75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75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75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75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75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75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75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75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75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75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75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75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75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75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75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75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75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75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75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75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75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75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75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75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75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75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75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75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75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75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75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75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75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75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75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75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75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75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75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75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75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" customHeight="1" x14ac:dyDescent="0.3">
      <c r="A296" s="24"/>
      <c r="B296" s="75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75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75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75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75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1001 G12:N1001">
    <cfRule type="expression" dxfId="76" priority="8">
      <formula>$C1="Option"</formula>
    </cfRule>
  </conditionalFormatting>
  <conditionalFormatting sqref="A12:A1001">
    <cfRule type="expression" dxfId="75" priority="1">
      <formula>$C12="Option"</formula>
    </cfRule>
  </conditionalFormatting>
  <conditionalFormatting sqref="A19:B26">
    <cfRule type="expression" dxfId="74" priority="2">
      <formula>$F19="Fermeture"</formula>
    </cfRule>
    <cfRule type="expression" dxfId="73" priority="3">
      <formula>$F19="Modification"</formula>
    </cfRule>
    <cfRule type="expression" dxfId="72" priority="4">
      <formula>$F19="Création"</formula>
    </cfRule>
  </conditionalFormatting>
  <conditionalFormatting sqref="A1:O7 C8:O9 C10 E10 K10:O11 A12:O12 A13:H13 J13:O16 A14:F14 A15:H15 A16:F16 A17:O18 C19:O26 A27:O999">
    <cfRule type="expression" dxfId="71" priority="16">
      <formula>$F1="Modification"</formula>
    </cfRule>
    <cfRule type="expression" dxfId="70" priority="17">
      <formula>$F1="Création"</formula>
    </cfRule>
  </conditionalFormatting>
  <conditionalFormatting sqref="A1:O7 C8:O9 K10:O11 A12:O12 J13:O16 A17:O18 C19:O26 A27:O999 E10 A13:H13 A14:F14 A15:H15 A16:F16 C10">
    <cfRule type="expression" dxfId="69" priority="15">
      <formula>$F1="Fermeture"</formula>
    </cfRule>
  </conditionalFormatting>
  <conditionalFormatting sqref="N1:N999">
    <cfRule type="expression" dxfId="68" priority="10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zoomScaleNormal="100" zoomScalePageLayoutView="75" workbookViewId="0">
      <pane ySplit="18" topLeftCell="A19" activePane="bottomLeft" state="frozen"/>
      <selection activeCell="D25" sqref="D25"/>
      <selection pane="bottomLeft" activeCell="S44" sqref="S44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2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34"/>
      <c r="T1" s="31"/>
    </row>
    <row r="2" spans="1:2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34"/>
      <c r="T2" s="31"/>
    </row>
    <row r="3" spans="1:2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34"/>
      <c r="T3" s="31"/>
    </row>
    <row r="4" spans="1:2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34"/>
      <c r="T4" s="31"/>
    </row>
    <row r="5" spans="1:2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34"/>
      <c r="T5" s="31"/>
    </row>
    <row r="6" spans="1:2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34"/>
      <c r="T6" s="31"/>
    </row>
    <row r="7" spans="1:20" ht="14.45" customHeight="1" x14ac:dyDescent="0.25">
      <c r="A7" s="130" t="s">
        <v>227</v>
      </c>
      <c r="B7" s="127" t="str">
        <f>'Fiche Générale'!B3</f>
        <v>Portail_LLAC</v>
      </c>
      <c r="C7" s="153" t="s">
        <v>228</v>
      </c>
      <c r="D7" s="130"/>
      <c r="E7" s="151" t="str">
        <f>'Fiche Générale'!B4</f>
        <v>Humanités</v>
      </c>
      <c r="F7" s="127"/>
      <c r="G7" s="130" t="s">
        <v>229</v>
      </c>
      <c r="H7" s="152">
        <f>'Fiche Générale'!B5</f>
        <v>0</v>
      </c>
      <c r="I7" s="152"/>
      <c r="J7" s="35"/>
      <c r="K7" s="19"/>
      <c r="T7" s="31"/>
    </row>
    <row r="8" spans="1:20" ht="14.45" customHeight="1" x14ac:dyDescent="0.25">
      <c r="A8" s="130"/>
      <c r="B8" s="127"/>
      <c r="C8" s="153"/>
      <c r="D8" s="130"/>
      <c r="E8" s="151"/>
      <c r="F8" s="127"/>
      <c r="G8" s="130"/>
      <c r="H8" s="152"/>
      <c r="I8" s="152"/>
      <c r="J8" s="35"/>
      <c r="K8" s="19"/>
      <c r="T8" s="31"/>
    </row>
    <row r="9" spans="1:20" ht="14.45" customHeight="1" x14ac:dyDescent="0.25">
      <c r="A9" s="130"/>
      <c r="B9" s="127"/>
      <c r="C9" s="153"/>
      <c r="D9" s="130"/>
      <c r="E9" s="151"/>
      <c r="F9" s="127"/>
      <c r="G9" s="130"/>
      <c r="H9" s="152"/>
      <c r="I9" s="152"/>
      <c r="J9" s="35"/>
      <c r="K9" s="19"/>
      <c r="T9" s="31"/>
    </row>
    <row r="10" spans="1:20" ht="14.45" customHeight="1" x14ac:dyDescent="0.25">
      <c r="A10" s="130"/>
      <c r="B10" s="127"/>
      <c r="C10" s="144" t="s">
        <v>183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35"/>
      <c r="K10" s="19"/>
      <c r="T10" s="31"/>
    </row>
    <row r="11" spans="1:20" ht="14.45" customHeight="1" x14ac:dyDescent="0.25">
      <c r="A11" s="130"/>
      <c r="B11" s="127"/>
      <c r="C11" s="144"/>
      <c r="D11" s="144"/>
      <c r="E11" s="154"/>
      <c r="F11" s="154"/>
      <c r="G11" s="154"/>
      <c r="H11" s="154"/>
      <c r="I11" s="154"/>
      <c r="J11" s="35"/>
      <c r="K11" s="19"/>
      <c r="T11" s="31"/>
    </row>
    <row r="12" spans="1:20" x14ac:dyDescent="0.25">
      <c r="C12" s="14"/>
      <c r="I12" s="38"/>
      <c r="J12" s="38"/>
      <c r="M12" s="123" t="s">
        <v>230</v>
      </c>
      <c r="N12" s="124"/>
      <c r="O12" s="164"/>
      <c r="P12" s="123" t="s">
        <v>231</v>
      </c>
      <c r="Q12" s="124"/>
      <c r="R12" s="124"/>
      <c r="S12" s="164"/>
      <c r="T12" s="31"/>
    </row>
    <row r="13" spans="1:20" x14ac:dyDescent="0.25">
      <c r="A13" s="161" t="s">
        <v>184</v>
      </c>
      <c r="B13" s="87" t="str">
        <f>'S1 Maquette'!B13</f>
        <v>1ère année de Portail</v>
      </c>
      <c r="C13" s="89"/>
      <c r="D13" s="161" t="s">
        <v>232</v>
      </c>
      <c r="E13" s="155">
        <f>'S1 Maquette'!E13</f>
        <v>0</v>
      </c>
      <c r="F13" s="156"/>
      <c r="G13" s="157"/>
      <c r="I13" s="38"/>
      <c r="J13" s="38"/>
      <c r="M13" s="125"/>
      <c r="N13" s="126"/>
      <c r="O13" s="165"/>
      <c r="P13" s="125"/>
      <c r="Q13" s="126"/>
      <c r="R13" s="126"/>
      <c r="S13" s="165"/>
      <c r="T13" s="31"/>
    </row>
    <row r="14" spans="1:20" x14ac:dyDescent="0.25">
      <c r="A14" s="163"/>
      <c r="B14" s="90"/>
      <c r="C14" s="92"/>
      <c r="D14" s="163"/>
      <c r="E14" s="158"/>
      <c r="F14" s="159"/>
      <c r="G14" s="160"/>
      <c r="I14" s="38"/>
      <c r="J14" s="38"/>
      <c r="M14" s="161" t="s">
        <v>233</v>
      </c>
      <c r="N14" s="123" t="s">
        <v>234</v>
      </c>
      <c r="O14" s="164"/>
      <c r="P14" s="129"/>
      <c r="Q14" s="168"/>
      <c r="R14" s="168"/>
      <c r="S14" s="161"/>
      <c r="T14" s="31"/>
    </row>
    <row r="15" spans="1:20" x14ac:dyDescent="0.25">
      <c r="A15" s="161" t="s">
        <v>235</v>
      </c>
      <c r="B15" s="87" t="str">
        <f>'S1 Maquette'!B15</f>
        <v>Semestre 1</v>
      </c>
      <c r="C15" s="89"/>
      <c r="D15" s="161" t="s">
        <v>236</v>
      </c>
      <c r="E15" s="155">
        <f>'S1 Maquette'!E15:F16</f>
        <v>0</v>
      </c>
      <c r="F15" s="156"/>
      <c r="G15" s="157"/>
      <c r="I15" s="38"/>
      <c r="J15" s="38"/>
      <c r="M15" s="162"/>
      <c r="N15" s="171"/>
      <c r="O15" s="172"/>
      <c r="P15" s="166"/>
      <c r="Q15" s="169"/>
      <c r="R15" s="169"/>
      <c r="S15" s="162"/>
      <c r="T15" s="31"/>
    </row>
    <row r="16" spans="1:20" x14ac:dyDescent="0.25">
      <c r="A16" s="163"/>
      <c r="B16" s="90"/>
      <c r="C16" s="92"/>
      <c r="D16" s="163"/>
      <c r="E16" s="158"/>
      <c r="F16" s="159"/>
      <c r="G16" s="160"/>
      <c r="I16" s="38"/>
      <c r="J16" s="38"/>
      <c r="M16" s="162"/>
      <c r="N16" s="171"/>
      <c r="O16" s="172"/>
      <c r="P16" s="166"/>
      <c r="Q16" s="169"/>
      <c r="R16" s="169"/>
      <c r="S16" s="162"/>
      <c r="T16" s="31"/>
    </row>
    <row r="17" spans="1:23" x14ac:dyDescent="0.25">
      <c r="L17" s="15"/>
      <c r="M17" s="163"/>
      <c r="N17" s="125"/>
      <c r="O17" s="165"/>
      <c r="P17" s="167"/>
      <c r="Q17" s="170"/>
      <c r="R17" s="170"/>
      <c r="S17" s="163"/>
      <c r="T17" s="31"/>
    </row>
    <row r="18" spans="1:23" ht="59.45" customHeight="1" x14ac:dyDescent="0.25">
      <c r="A18" s="3" t="s">
        <v>237</v>
      </c>
      <c r="B18" s="37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 x14ac:dyDescent="0.25">
      <c r="A19" s="8" t="str">
        <f>'S1 Maquette'!B19</f>
        <v xml:space="preserve">Compétences transversales S1 </v>
      </c>
      <c r="B19" s="41" t="str">
        <f>'S1 Maquette'!C19</f>
        <v>UE</v>
      </c>
      <c r="C19" s="58">
        <f>'S1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5"/>
      <c r="W19"/>
    </row>
    <row r="20" spans="1:23" ht="30.6" customHeight="1" x14ac:dyDescent="0.25">
      <c r="A20" s="8" t="str">
        <f>'S1 Maquette'!B20</f>
        <v>Compétences écrites 1</v>
      </c>
      <c r="B20" s="41" t="str">
        <f>'S1 Maquette'!C20</f>
        <v>ECUE</v>
      </c>
      <c r="C20" s="64">
        <f>'S1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5"/>
      <c r="W20"/>
    </row>
    <row r="21" spans="1:23" ht="30.6" customHeight="1" x14ac:dyDescent="0.25">
      <c r="A21" s="8" t="str">
        <f>'S1 Maquette'!B21</f>
        <v>Compétences informationnelles</v>
      </c>
      <c r="B21" s="41" t="str">
        <f>'S1 Maquette'!C21</f>
        <v>ECUE</v>
      </c>
      <c r="C21" s="64">
        <f>'S1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5"/>
      <c r="W21"/>
    </row>
    <row r="22" spans="1:23" ht="30.6" customHeight="1" x14ac:dyDescent="0.25">
      <c r="A22" s="8" t="str">
        <f>'S1 Maquette'!B22</f>
        <v>Langue Vivante-1</v>
      </c>
      <c r="B22" s="41" t="str">
        <f>'S1 Maquette'!C22</f>
        <v>ECUE</v>
      </c>
      <c r="C22" s="64">
        <f>'S1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5"/>
      <c r="W22"/>
    </row>
    <row r="23" spans="1:23" ht="30.6" customHeight="1" x14ac:dyDescent="0.25">
      <c r="A23" s="8" t="str">
        <f>'S1 Maquette'!B23</f>
        <v>Min 1 Max 1</v>
      </c>
      <c r="B23" s="41" t="str">
        <f>'S1 Maquette'!C23</f>
        <v>OPTION</v>
      </c>
      <c r="C23" s="64">
        <f>'S1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5"/>
      <c r="W23"/>
    </row>
    <row r="24" spans="1:23" ht="30.6" customHeight="1" x14ac:dyDescent="0.25">
      <c r="A24" s="8" t="str">
        <f>'S1 Maquette'!B24</f>
        <v>Anglais 1</v>
      </c>
      <c r="B24" s="41" t="str">
        <f>'S1 Maquette'!C24</f>
        <v>ECUE</v>
      </c>
      <c r="C24" s="64">
        <f>'S1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5"/>
      <c r="W24"/>
    </row>
    <row r="25" spans="1:23" ht="30.6" customHeight="1" x14ac:dyDescent="0.25">
      <c r="A25" s="8" t="str">
        <f>'S1 Maquette'!B25</f>
        <v>Espagnol</v>
      </c>
      <c r="B25" s="41" t="str">
        <f>'S1 Maquette'!C25</f>
        <v>ECUE</v>
      </c>
      <c r="C25" s="64"/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5"/>
      <c r="W25"/>
    </row>
    <row r="26" spans="1:23" ht="30.6" customHeight="1" x14ac:dyDescent="0.25">
      <c r="A26" s="8" t="str">
        <f>'S1 Maquette'!B26</f>
        <v>Italien</v>
      </c>
      <c r="B26" s="41" t="str">
        <f>'S1 Maquette'!C26</f>
        <v>ECUE</v>
      </c>
      <c r="C26" s="64">
        <f>'S1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5"/>
      <c r="W26"/>
    </row>
    <row r="27" spans="1:23" ht="30.6" customHeight="1" x14ac:dyDescent="0.25">
      <c r="A27" s="44" t="str">
        <f>'S1 Maquette'!B27</f>
        <v>UE 1 Iconographie et culture visuelle</v>
      </c>
      <c r="B27" s="44" t="str">
        <f>'S1 Maquette'!C27</f>
        <v>UE</v>
      </c>
      <c r="C27" s="42">
        <f>'S1 Maquette'!F27</f>
        <v>0</v>
      </c>
      <c r="D27" s="20">
        <v>1</v>
      </c>
      <c r="E27" s="20" t="s">
        <v>253</v>
      </c>
      <c r="F27" s="20"/>
      <c r="G27" s="40" t="s">
        <v>253</v>
      </c>
      <c r="H27" s="40" t="s">
        <v>253</v>
      </c>
      <c r="I27" s="40" t="s">
        <v>253</v>
      </c>
      <c r="J27" s="40"/>
      <c r="K27" s="40" t="s">
        <v>8</v>
      </c>
      <c r="L27" s="40"/>
      <c r="M27" s="40">
        <v>6</v>
      </c>
      <c r="N27" s="40"/>
      <c r="O27" s="40"/>
      <c r="P27" s="40" t="s">
        <v>254</v>
      </c>
      <c r="Q27" s="40"/>
      <c r="R27" s="40"/>
      <c r="S27" s="40"/>
      <c r="T27" s="45"/>
      <c r="W27"/>
    </row>
    <row r="28" spans="1:23" ht="30.6" customHeight="1" x14ac:dyDescent="0.25">
      <c r="A28" s="44" t="str">
        <f>'S1 Maquette'!B28</f>
        <v>Iconographies et nouvelles images</v>
      </c>
      <c r="B28" s="44" t="str">
        <f>'S1 Maquette'!C28</f>
        <v>ECUE</v>
      </c>
      <c r="C28" s="42">
        <f>'S1 Maquette'!F28</f>
        <v>0</v>
      </c>
      <c r="D28" s="20">
        <v>1</v>
      </c>
      <c r="E28" s="20" t="s">
        <v>253</v>
      </c>
      <c r="F28" s="20"/>
      <c r="G28" s="40" t="s">
        <v>253</v>
      </c>
      <c r="H28" s="40" t="s">
        <v>253</v>
      </c>
      <c r="I28" s="40" t="s">
        <v>253</v>
      </c>
      <c r="J28" s="40"/>
      <c r="K28" s="40" t="s">
        <v>8</v>
      </c>
      <c r="L28" s="40"/>
      <c r="M28" s="40">
        <v>2</v>
      </c>
      <c r="N28" s="40"/>
      <c r="O28" s="40"/>
      <c r="P28" s="40" t="s">
        <v>254</v>
      </c>
      <c r="Q28" s="40"/>
      <c r="R28" s="40"/>
      <c r="S28" s="40" t="s">
        <v>255</v>
      </c>
      <c r="T28" s="45"/>
      <c r="W28"/>
    </row>
    <row r="29" spans="1:23" ht="30.6" customHeight="1" x14ac:dyDescent="0.25">
      <c r="A29" s="44" t="str">
        <f>'S1 Maquette'!B29</f>
        <v>Histoire du cinéma : de la naissance du cinématographe aux années 50</v>
      </c>
      <c r="B29" s="44" t="str">
        <f>'S1 Maquette'!C29</f>
        <v>ECUE</v>
      </c>
      <c r="C29" s="42">
        <f>'S1 Maquette'!F29</f>
        <v>0</v>
      </c>
      <c r="D29" s="20">
        <v>1</v>
      </c>
      <c r="E29" s="20" t="s">
        <v>253</v>
      </c>
      <c r="F29" s="20"/>
      <c r="G29" s="40" t="s">
        <v>253</v>
      </c>
      <c r="H29" s="40" t="s">
        <v>253</v>
      </c>
      <c r="I29" s="40" t="s">
        <v>253</v>
      </c>
      <c r="J29" s="40"/>
      <c r="K29" s="40" t="s">
        <v>8</v>
      </c>
      <c r="L29" s="40"/>
      <c r="M29" s="40">
        <v>2</v>
      </c>
      <c r="N29" s="40"/>
      <c r="O29" s="40"/>
      <c r="P29" s="40" t="s">
        <v>254</v>
      </c>
      <c r="Q29" s="40"/>
      <c r="R29" s="40"/>
      <c r="S29" s="40" t="s">
        <v>255</v>
      </c>
      <c r="T29" s="45"/>
      <c r="W29"/>
    </row>
    <row r="30" spans="1:23" ht="30.6" customHeight="1" x14ac:dyDescent="0.25">
      <c r="A30" s="44" t="str">
        <f>'S1 Maquette'!B30</f>
        <v>Ciné-club</v>
      </c>
      <c r="B30" s="44" t="str">
        <f>'S1 Maquette'!C30</f>
        <v>ECUE</v>
      </c>
      <c r="C30" s="42">
        <f>'S1 Maquette'!F30</f>
        <v>0</v>
      </c>
      <c r="D30" s="20">
        <v>1</v>
      </c>
      <c r="E30" s="20" t="s">
        <v>253</v>
      </c>
      <c r="F30" s="20"/>
      <c r="G30" s="40" t="s">
        <v>253</v>
      </c>
      <c r="H30" s="40" t="s">
        <v>253</v>
      </c>
      <c r="I30" s="40" t="s">
        <v>253</v>
      </c>
      <c r="J30" s="40"/>
      <c r="K30" s="40" t="s">
        <v>8</v>
      </c>
      <c r="L30" s="40"/>
      <c r="M30" s="40">
        <v>2</v>
      </c>
      <c r="N30" s="40"/>
      <c r="O30" s="40"/>
      <c r="P30" s="40" t="s">
        <v>254</v>
      </c>
      <c r="Q30" s="40"/>
      <c r="R30" s="40"/>
      <c r="S30" s="40" t="s">
        <v>255</v>
      </c>
      <c r="T30" s="45"/>
      <c r="W30"/>
    </row>
    <row r="31" spans="1:23" ht="30.6" customHeight="1" x14ac:dyDescent="0.25">
      <c r="A31" s="44">
        <f>'S1 Maquette'!B31</f>
        <v>0</v>
      </c>
      <c r="B31" s="44">
        <f>'S1 Maquette'!C31</f>
        <v>0</v>
      </c>
      <c r="C31" s="42">
        <f>'S1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 x14ac:dyDescent="0.25">
      <c r="A32" s="44" t="str">
        <f>'S1 Maquette'!B32</f>
        <v>UE 2 Fondamentaux de la production audiovisuelle</v>
      </c>
      <c r="B32" s="44" t="str">
        <f>'S1 Maquette'!C32</f>
        <v>UE</v>
      </c>
      <c r="C32" s="42">
        <f>'S1 Maquette'!F32</f>
        <v>0</v>
      </c>
      <c r="D32" s="20">
        <v>1</v>
      </c>
      <c r="E32" s="20" t="s">
        <v>253</v>
      </c>
      <c r="F32" s="20"/>
      <c r="G32" s="40" t="s">
        <v>253</v>
      </c>
      <c r="H32" s="40" t="s">
        <v>253</v>
      </c>
      <c r="I32" s="40" t="s">
        <v>253</v>
      </c>
      <c r="J32" s="40"/>
      <c r="K32" s="40" t="s">
        <v>8</v>
      </c>
      <c r="L32" s="40"/>
      <c r="M32" s="40">
        <v>6</v>
      </c>
      <c r="N32" s="40"/>
      <c r="O32" s="40"/>
      <c r="P32" s="40" t="s">
        <v>254</v>
      </c>
      <c r="Q32" s="40"/>
      <c r="R32" s="40"/>
      <c r="S32" s="40"/>
      <c r="T32" s="45"/>
      <c r="W32"/>
    </row>
    <row r="33" spans="1:23" ht="30.6" customHeight="1" x14ac:dyDescent="0.25">
      <c r="A33" s="44" t="str">
        <f>'S1 Maquette'!B33</f>
        <v>Initiation à la prise de vue</v>
      </c>
      <c r="B33" s="44" t="str">
        <f>'S1 Maquette'!C33</f>
        <v>ECUE</v>
      </c>
      <c r="C33" s="42">
        <f>'S1 Maquette'!F33</f>
        <v>0</v>
      </c>
      <c r="D33" s="20">
        <v>1</v>
      </c>
      <c r="E33" s="20" t="s">
        <v>253</v>
      </c>
      <c r="F33" s="20"/>
      <c r="G33" s="40" t="s">
        <v>253</v>
      </c>
      <c r="H33" s="40" t="s">
        <v>253</v>
      </c>
      <c r="I33" s="40" t="s">
        <v>253</v>
      </c>
      <c r="J33" s="40"/>
      <c r="K33" s="40" t="s">
        <v>8</v>
      </c>
      <c r="L33" s="40"/>
      <c r="M33" s="40">
        <v>2</v>
      </c>
      <c r="N33" s="40"/>
      <c r="O33" s="40"/>
      <c r="P33" s="40" t="s">
        <v>254</v>
      </c>
      <c r="Q33" s="40"/>
      <c r="R33" s="40"/>
      <c r="S33" s="40" t="s">
        <v>255</v>
      </c>
      <c r="T33" s="45"/>
      <c r="W33"/>
    </row>
    <row r="34" spans="1:23" ht="30.6" customHeight="1" x14ac:dyDescent="0.25">
      <c r="A34" s="44" t="str">
        <f>'S1 Maquette'!B34</f>
        <v>Initiation à la scénarisation</v>
      </c>
      <c r="B34" s="44" t="str">
        <f>'S1 Maquette'!C34</f>
        <v>ECUE</v>
      </c>
      <c r="C34" s="42">
        <f>'S1 Maquette'!F34</f>
        <v>0</v>
      </c>
      <c r="D34" s="20">
        <v>1</v>
      </c>
      <c r="E34" s="20" t="s">
        <v>253</v>
      </c>
      <c r="F34" s="20"/>
      <c r="G34" s="40" t="s">
        <v>253</v>
      </c>
      <c r="H34" s="40" t="s">
        <v>253</v>
      </c>
      <c r="I34" s="40" t="s">
        <v>253</v>
      </c>
      <c r="J34" s="40"/>
      <c r="K34" s="40" t="s">
        <v>8</v>
      </c>
      <c r="L34" s="40"/>
      <c r="M34" s="40">
        <v>2</v>
      </c>
      <c r="N34" s="40"/>
      <c r="O34" s="40"/>
      <c r="P34" s="40" t="s">
        <v>254</v>
      </c>
      <c r="Q34" s="40"/>
      <c r="R34" s="40"/>
      <c r="S34" s="40" t="s">
        <v>255</v>
      </c>
      <c r="T34" s="45"/>
      <c r="W34"/>
    </row>
    <row r="35" spans="1:23" ht="30.6" customHeight="1" x14ac:dyDescent="0.25">
      <c r="A35" s="44" t="str">
        <f>'S1 Maquette'!B35</f>
        <v>Initiation à la prise de son</v>
      </c>
      <c r="B35" s="44" t="str">
        <f>'S1 Maquette'!C35</f>
        <v>ECUE</v>
      </c>
      <c r="C35" s="42">
        <f>'S1 Maquette'!F35</f>
        <v>0</v>
      </c>
      <c r="D35" s="20">
        <v>1</v>
      </c>
      <c r="E35" s="20" t="s">
        <v>253</v>
      </c>
      <c r="F35" s="20"/>
      <c r="G35" s="40" t="s">
        <v>253</v>
      </c>
      <c r="H35" s="40" t="s">
        <v>253</v>
      </c>
      <c r="I35" s="40" t="s">
        <v>253</v>
      </c>
      <c r="J35" s="40"/>
      <c r="K35" s="40" t="s">
        <v>8</v>
      </c>
      <c r="L35" s="40"/>
      <c r="M35" s="40">
        <v>2</v>
      </c>
      <c r="N35" s="40"/>
      <c r="O35" s="40"/>
      <c r="P35" s="40" t="s">
        <v>254</v>
      </c>
      <c r="Q35" s="40"/>
      <c r="R35" s="40"/>
      <c r="S35" s="40" t="s">
        <v>255</v>
      </c>
      <c r="T35" s="45"/>
      <c r="W35"/>
    </row>
    <row r="36" spans="1:23" ht="30.6" customHeight="1" x14ac:dyDescent="0.25">
      <c r="A36" s="44">
        <f>'S1 Maquette'!B36</f>
        <v>0</v>
      </c>
      <c r="B36" s="44">
        <f>'S1 Maquette'!C36</f>
        <v>0</v>
      </c>
      <c r="C36" s="42">
        <f>'S1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 x14ac:dyDescent="0.25">
      <c r="A37" s="44" t="str">
        <f>'S1 Maquette'!B37</f>
        <v>UE 3 Etudes filmiques</v>
      </c>
      <c r="B37" s="44" t="str">
        <f>'S1 Maquette'!C37</f>
        <v>UE</v>
      </c>
      <c r="C37" s="42">
        <f>'S1 Maquette'!F37</f>
        <v>0</v>
      </c>
      <c r="D37" s="20">
        <v>1</v>
      </c>
      <c r="E37" s="20" t="s">
        <v>253</v>
      </c>
      <c r="F37" s="20"/>
      <c r="G37" s="40" t="s">
        <v>253</v>
      </c>
      <c r="H37" s="40" t="s">
        <v>253</v>
      </c>
      <c r="I37" s="40" t="s">
        <v>253</v>
      </c>
      <c r="J37" s="40"/>
      <c r="K37" s="40" t="s">
        <v>8</v>
      </c>
      <c r="L37" s="40"/>
      <c r="M37" s="40"/>
      <c r="N37" s="40"/>
      <c r="O37" s="40"/>
      <c r="P37" s="40" t="s">
        <v>254</v>
      </c>
      <c r="Q37" s="40"/>
      <c r="R37" s="40"/>
      <c r="S37" s="40"/>
      <c r="T37" s="45"/>
      <c r="W37"/>
    </row>
    <row r="38" spans="1:23" ht="30.6" customHeight="1" x14ac:dyDescent="0.25">
      <c r="A38" s="44" t="str">
        <f>'S1 Maquette'!B38</f>
        <v>Etude d'une œuvre filmique intégrale</v>
      </c>
      <c r="B38" s="44" t="str">
        <f>'S1 Maquette'!C38</f>
        <v>ECUE</v>
      </c>
      <c r="C38" s="42">
        <f>'S1 Maquette'!F38</f>
        <v>0</v>
      </c>
      <c r="D38" s="20">
        <v>1</v>
      </c>
      <c r="E38" s="20" t="s">
        <v>253</v>
      </c>
      <c r="F38" s="20"/>
      <c r="G38" s="40" t="s">
        <v>253</v>
      </c>
      <c r="H38" s="40" t="s">
        <v>253</v>
      </c>
      <c r="I38" s="40" t="s">
        <v>253</v>
      </c>
      <c r="J38" s="40"/>
      <c r="K38" s="40" t="s">
        <v>8</v>
      </c>
      <c r="L38" s="40"/>
      <c r="M38" s="83"/>
      <c r="N38" s="83"/>
      <c r="O38" s="83"/>
      <c r="P38" s="83" t="s">
        <v>254</v>
      </c>
      <c r="Q38" s="83"/>
      <c r="R38" s="83"/>
      <c r="S38" s="40" t="s">
        <v>256</v>
      </c>
      <c r="T38" s="45"/>
      <c r="W38"/>
    </row>
    <row r="39" spans="1:23" ht="30.6" customHeight="1" x14ac:dyDescent="0.25">
      <c r="A39" s="44" t="str">
        <f>'S1 Maquette'!B39</f>
        <v>Analyse filmique</v>
      </c>
      <c r="B39" s="44" t="str">
        <f>'S1 Maquette'!C39</f>
        <v>ECUE</v>
      </c>
      <c r="C39" s="42">
        <f>'S1 Maquette'!F39</f>
        <v>0</v>
      </c>
      <c r="D39" s="20">
        <v>1</v>
      </c>
      <c r="E39" s="20" t="s">
        <v>253</v>
      </c>
      <c r="F39" s="20"/>
      <c r="G39" s="40" t="s">
        <v>253</v>
      </c>
      <c r="H39" s="40" t="s">
        <v>253</v>
      </c>
      <c r="I39" s="40" t="s">
        <v>253</v>
      </c>
      <c r="J39" s="40"/>
      <c r="K39" s="40" t="s">
        <v>8</v>
      </c>
      <c r="L39" s="40"/>
      <c r="M39" s="40">
        <v>2</v>
      </c>
      <c r="N39" s="40"/>
      <c r="O39" s="40"/>
      <c r="P39" s="40" t="s">
        <v>254</v>
      </c>
      <c r="Q39" s="40"/>
      <c r="R39" s="40"/>
      <c r="S39" s="40" t="s">
        <v>255</v>
      </c>
      <c r="T39" s="45"/>
      <c r="W39"/>
    </row>
    <row r="40" spans="1:23" ht="30.6" customHeight="1" x14ac:dyDescent="0.25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 x14ac:dyDescent="0.25">
      <c r="A41" s="44" t="str">
        <f>'S1 Maquette'!B41</f>
        <v>UE 4 Construction et analyse des imaginaires</v>
      </c>
      <c r="B41" s="44">
        <f>'S1 Maquette'!C41</f>
        <v>0</v>
      </c>
      <c r="C41" s="42">
        <f>'S1 Maquette'!F41</f>
        <v>0</v>
      </c>
      <c r="D41" s="20">
        <v>1</v>
      </c>
      <c r="E41" s="20" t="s">
        <v>253</v>
      </c>
      <c r="F41" s="20"/>
      <c r="G41" s="40" t="s">
        <v>253</v>
      </c>
      <c r="H41" s="40" t="s">
        <v>253</v>
      </c>
      <c r="I41" s="40" t="s">
        <v>253</v>
      </c>
      <c r="J41" s="40"/>
      <c r="K41" s="40" t="s">
        <v>8</v>
      </c>
      <c r="L41" s="40"/>
      <c r="M41" s="83"/>
      <c r="N41" s="83"/>
      <c r="O41" s="83"/>
      <c r="P41" s="83" t="s">
        <v>254</v>
      </c>
      <c r="Q41" s="83"/>
      <c r="R41" s="83"/>
      <c r="S41" s="40"/>
      <c r="T41" s="45"/>
      <c r="W41"/>
    </row>
    <row r="42" spans="1:23" ht="30.6" customHeight="1" x14ac:dyDescent="0.25">
      <c r="A42" s="44" t="str">
        <f>'S1 Maquette'!B42</f>
        <v>Sémiologie des images (Découverte langue française)</v>
      </c>
      <c r="B42" s="44" t="str">
        <f>'S1 Maquette'!C42</f>
        <v>ECUE</v>
      </c>
      <c r="C42" s="42">
        <f>'S1 Maquette'!F42</f>
        <v>0</v>
      </c>
      <c r="D42" s="20">
        <v>1</v>
      </c>
      <c r="E42" s="20" t="s">
        <v>253</v>
      </c>
      <c r="F42" s="20"/>
      <c r="G42" s="40" t="s">
        <v>253</v>
      </c>
      <c r="H42" s="40" t="s">
        <v>253</v>
      </c>
      <c r="I42" s="40" t="s">
        <v>253</v>
      </c>
      <c r="J42" s="40"/>
      <c r="K42" s="40" t="s">
        <v>8</v>
      </c>
      <c r="L42" s="40"/>
      <c r="M42" s="83"/>
      <c r="N42" s="83"/>
      <c r="O42" s="83"/>
      <c r="P42" s="83" t="s">
        <v>254</v>
      </c>
      <c r="Q42" s="83"/>
      <c r="R42" s="83"/>
      <c r="S42" s="40" t="s">
        <v>256</v>
      </c>
      <c r="T42" s="45"/>
      <c r="W42"/>
    </row>
    <row r="43" spans="1:23" ht="30.6" customHeight="1" x14ac:dyDescent="0.25">
      <c r="A43" s="44" t="str">
        <f>'S1 Maquette'!B43</f>
        <v>Littérature comparée 4</v>
      </c>
      <c r="B43" s="44" t="str">
        <f>'S1 Maquette'!C43</f>
        <v>ECUE</v>
      </c>
      <c r="C43" s="42">
        <f>'S1 Maquette'!F43</f>
        <v>0</v>
      </c>
      <c r="D43" s="20">
        <v>1</v>
      </c>
      <c r="E43" s="20" t="s">
        <v>253</v>
      </c>
      <c r="F43" s="20"/>
      <c r="G43" s="40" t="s">
        <v>253</v>
      </c>
      <c r="H43" s="40" t="s">
        <v>253</v>
      </c>
      <c r="I43" s="40" t="s">
        <v>253</v>
      </c>
      <c r="J43" s="40"/>
      <c r="K43" s="40" t="s">
        <v>8</v>
      </c>
      <c r="L43" s="40"/>
      <c r="M43" s="83"/>
      <c r="N43" s="83"/>
      <c r="O43" s="83"/>
      <c r="P43" s="83" t="s">
        <v>254</v>
      </c>
      <c r="Q43" s="83"/>
      <c r="R43" s="83"/>
      <c r="S43" s="40" t="s">
        <v>256</v>
      </c>
      <c r="T43" s="45"/>
      <c r="W43"/>
    </row>
    <row r="44" spans="1:23" ht="30.6" customHeight="1" x14ac:dyDescent="0.25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 x14ac:dyDescent="0.25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 x14ac:dyDescent="0.25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 x14ac:dyDescent="0.25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 x14ac:dyDescent="0.25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 x14ac:dyDescent="0.25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 x14ac:dyDescent="0.25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 x14ac:dyDescent="0.25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 x14ac:dyDescent="0.25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 x14ac:dyDescent="0.25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 x14ac:dyDescent="0.25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 x14ac:dyDescent="0.25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 x14ac:dyDescent="0.25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 x14ac:dyDescent="0.25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 x14ac:dyDescent="0.25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 x14ac:dyDescent="0.25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 x14ac:dyDescent="0.25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 x14ac:dyDescent="0.25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 x14ac:dyDescent="0.25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 x14ac:dyDescent="0.25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 x14ac:dyDescent="0.25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 x14ac:dyDescent="0.25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 x14ac:dyDescent="0.25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 x14ac:dyDescent="0.25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 x14ac:dyDescent="0.25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 x14ac:dyDescent="0.25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 x14ac:dyDescent="0.25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 x14ac:dyDescent="0.25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 x14ac:dyDescent="0.25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 x14ac:dyDescent="0.25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 x14ac:dyDescent="0.25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 x14ac:dyDescent="0.25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 x14ac:dyDescent="0.25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 x14ac:dyDescent="0.25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 x14ac:dyDescent="0.25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 x14ac:dyDescent="0.25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 x14ac:dyDescent="0.25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 x14ac:dyDescent="0.25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 x14ac:dyDescent="0.25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 x14ac:dyDescent="0.25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 x14ac:dyDescent="0.25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 x14ac:dyDescent="0.25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 x14ac:dyDescent="0.25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 x14ac:dyDescent="0.25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 x14ac:dyDescent="0.25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 x14ac:dyDescent="0.25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 x14ac:dyDescent="0.25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 x14ac:dyDescent="0.25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 x14ac:dyDescent="0.25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 x14ac:dyDescent="0.25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 x14ac:dyDescent="0.25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 x14ac:dyDescent="0.25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 x14ac:dyDescent="0.25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 x14ac:dyDescent="0.25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 x14ac:dyDescent="0.25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 x14ac:dyDescent="0.25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 x14ac:dyDescent="0.25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 x14ac:dyDescent="0.25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 x14ac:dyDescent="0.25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 x14ac:dyDescent="0.25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 x14ac:dyDescent="0.25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 x14ac:dyDescent="0.25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 x14ac:dyDescent="0.25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 x14ac:dyDescent="0.25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 x14ac:dyDescent="0.25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 x14ac:dyDescent="0.25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 x14ac:dyDescent="0.25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 x14ac:dyDescent="0.25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 x14ac:dyDescent="0.25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 x14ac:dyDescent="0.25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 x14ac:dyDescent="0.25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 x14ac:dyDescent="0.25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 x14ac:dyDescent="0.25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 x14ac:dyDescent="0.25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 x14ac:dyDescent="0.25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 x14ac:dyDescent="0.25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 x14ac:dyDescent="0.25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 x14ac:dyDescent="0.25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 x14ac:dyDescent="0.25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 x14ac:dyDescent="0.25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 x14ac:dyDescent="0.25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 x14ac:dyDescent="0.25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 x14ac:dyDescent="0.25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 x14ac:dyDescent="0.25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 x14ac:dyDescent="0.25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 x14ac:dyDescent="0.25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 x14ac:dyDescent="0.25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 x14ac:dyDescent="0.25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 x14ac:dyDescent="0.25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 x14ac:dyDescent="0.25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 x14ac:dyDescent="0.25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 x14ac:dyDescent="0.25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 x14ac:dyDescent="0.25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 x14ac:dyDescent="0.25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 x14ac:dyDescent="0.25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 x14ac:dyDescent="0.25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 x14ac:dyDescent="0.25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 x14ac:dyDescent="0.25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 x14ac:dyDescent="0.25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 x14ac:dyDescent="0.25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 x14ac:dyDescent="0.25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 x14ac:dyDescent="0.25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 x14ac:dyDescent="0.25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 x14ac:dyDescent="0.25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 x14ac:dyDescent="0.25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 x14ac:dyDescent="0.25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 x14ac:dyDescent="0.25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 x14ac:dyDescent="0.25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 x14ac:dyDescent="0.25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 x14ac:dyDescent="0.25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 x14ac:dyDescent="0.25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 x14ac:dyDescent="0.25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 x14ac:dyDescent="0.25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 x14ac:dyDescent="0.25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 x14ac:dyDescent="0.25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 x14ac:dyDescent="0.25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 x14ac:dyDescent="0.25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 x14ac:dyDescent="0.25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 x14ac:dyDescent="0.25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 x14ac:dyDescent="0.25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 x14ac:dyDescent="0.25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 x14ac:dyDescent="0.25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 x14ac:dyDescent="0.25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 x14ac:dyDescent="0.25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 x14ac:dyDescent="0.25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 x14ac:dyDescent="0.25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 x14ac:dyDescent="0.25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 x14ac:dyDescent="0.25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 x14ac:dyDescent="0.25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 x14ac:dyDescent="0.25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 x14ac:dyDescent="0.25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 x14ac:dyDescent="0.25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 x14ac:dyDescent="0.25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 x14ac:dyDescent="0.25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 x14ac:dyDescent="0.25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 x14ac:dyDescent="0.25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 x14ac:dyDescent="0.25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 x14ac:dyDescent="0.25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 x14ac:dyDescent="0.25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 x14ac:dyDescent="0.25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 x14ac:dyDescent="0.25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 x14ac:dyDescent="0.25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 x14ac:dyDescent="0.25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 x14ac:dyDescent="0.25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 x14ac:dyDescent="0.25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 x14ac:dyDescent="0.25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 x14ac:dyDescent="0.25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 x14ac:dyDescent="0.25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 x14ac:dyDescent="0.25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 x14ac:dyDescent="0.25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 x14ac:dyDescent="0.25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 x14ac:dyDescent="0.25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 x14ac:dyDescent="0.25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 x14ac:dyDescent="0.25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 x14ac:dyDescent="0.25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 x14ac:dyDescent="0.25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 x14ac:dyDescent="0.25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 x14ac:dyDescent="0.25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 x14ac:dyDescent="0.25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 x14ac:dyDescent="0.25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 x14ac:dyDescent="0.25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 x14ac:dyDescent="0.25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 x14ac:dyDescent="0.25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 x14ac:dyDescent="0.25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 x14ac:dyDescent="0.25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 x14ac:dyDescent="0.25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 x14ac:dyDescent="0.25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 x14ac:dyDescent="0.25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 x14ac:dyDescent="0.25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 x14ac:dyDescent="0.25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 x14ac:dyDescent="0.25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 x14ac:dyDescent="0.25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 x14ac:dyDescent="0.25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 x14ac:dyDescent="0.25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 x14ac:dyDescent="0.25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 x14ac:dyDescent="0.25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 x14ac:dyDescent="0.25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 x14ac:dyDescent="0.25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 x14ac:dyDescent="0.25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 x14ac:dyDescent="0.25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 x14ac:dyDescent="0.25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 x14ac:dyDescent="0.25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 x14ac:dyDescent="0.25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 x14ac:dyDescent="0.25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 x14ac:dyDescent="0.25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 x14ac:dyDescent="0.25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 x14ac:dyDescent="0.25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 x14ac:dyDescent="0.25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 x14ac:dyDescent="0.25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 x14ac:dyDescent="0.25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 x14ac:dyDescent="0.25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 x14ac:dyDescent="0.25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 x14ac:dyDescent="0.25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 x14ac:dyDescent="0.25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 x14ac:dyDescent="0.25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 x14ac:dyDescent="0.25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 x14ac:dyDescent="0.25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 x14ac:dyDescent="0.25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 x14ac:dyDescent="0.25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 x14ac:dyDescent="0.25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 x14ac:dyDescent="0.25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 x14ac:dyDescent="0.25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 x14ac:dyDescent="0.25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 x14ac:dyDescent="0.25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 x14ac:dyDescent="0.25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 x14ac:dyDescent="0.25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 x14ac:dyDescent="0.25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 x14ac:dyDescent="0.25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 x14ac:dyDescent="0.25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 x14ac:dyDescent="0.25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 x14ac:dyDescent="0.25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 x14ac:dyDescent="0.25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 x14ac:dyDescent="0.25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 x14ac:dyDescent="0.25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 x14ac:dyDescent="0.25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 x14ac:dyDescent="0.25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 x14ac:dyDescent="0.25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 x14ac:dyDescent="0.25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 x14ac:dyDescent="0.25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 x14ac:dyDescent="0.25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 x14ac:dyDescent="0.25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 x14ac:dyDescent="0.25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 x14ac:dyDescent="0.25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 x14ac:dyDescent="0.25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 x14ac:dyDescent="0.25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 x14ac:dyDescent="0.25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 x14ac:dyDescent="0.25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 x14ac:dyDescent="0.25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 x14ac:dyDescent="0.25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 x14ac:dyDescent="0.25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 x14ac:dyDescent="0.25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 x14ac:dyDescent="0.25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 x14ac:dyDescent="0.25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 x14ac:dyDescent="0.25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 x14ac:dyDescent="0.25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 x14ac:dyDescent="0.25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 x14ac:dyDescent="0.25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 x14ac:dyDescent="0.25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 x14ac:dyDescent="0.25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 x14ac:dyDescent="0.25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 x14ac:dyDescent="0.25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 x14ac:dyDescent="0.25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 x14ac:dyDescent="0.25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 x14ac:dyDescent="0.25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 x14ac:dyDescent="0.25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 x14ac:dyDescent="0.25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 x14ac:dyDescent="0.25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 x14ac:dyDescent="0.25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 x14ac:dyDescent="0.25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 x14ac:dyDescent="0.25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 x14ac:dyDescent="0.25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 x14ac:dyDescent="0.25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 x14ac:dyDescent="0.25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 x14ac:dyDescent="0.25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 x14ac:dyDescent="0.25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 x14ac:dyDescent="0.25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 x14ac:dyDescent="0.25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67" priority="9">
      <formula>$C1="Parcours Pédagogique"</formula>
    </cfRule>
    <cfRule type="expression" dxfId="66" priority="10">
      <formula>$C1="BLOC"</formula>
    </cfRule>
    <cfRule type="expression" dxfId="65" priority="11">
      <formula>$C1="OPTION"</formula>
    </cfRule>
  </conditionalFormatting>
  <conditionalFormatting sqref="A18:S300 T18">
    <cfRule type="expression" dxfId="64" priority="20">
      <formula>$C18="Modification MCC"</formula>
    </cfRule>
  </conditionalFormatting>
  <conditionalFormatting sqref="B1:S7 C8:S9 C10 E10 J10:S11 B12:M12 P12 B13:L13 B14:N14 P14:S17 B15:M17 B301:S999">
    <cfRule type="expression" dxfId="63" priority="13">
      <formula>$D1="Modification"</formula>
    </cfRule>
    <cfRule type="expression" dxfId="62" priority="14">
      <formula>$D1="Création"</formula>
    </cfRule>
    <cfRule type="expression" dxfId="61" priority="15">
      <formula>$D1="Fermeture"</formula>
    </cfRule>
  </conditionalFormatting>
  <conditionalFormatting sqref="B1:S7 C8:S9 J10:S11 B12:M12 B13:L13 B14:N14 B15:M17 B301:S999 P14:S17 C10 E10 P12">
    <cfRule type="expression" dxfId="60" priority="12">
      <formula>$D1="Modification MCC"</formula>
    </cfRule>
  </conditionalFormatting>
  <conditionalFormatting sqref="C1:S9 C10 E10 J10:S11 C12:S1001">
    <cfRule type="expression" dxfId="59" priority="1">
      <formula>$B1="Option"</formula>
    </cfRule>
  </conditionalFormatting>
  <conditionalFormatting sqref="J1:J1001">
    <cfRule type="expression" dxfId="58" priority="6">
      <formula>$I1="NON"</formula>
    </cfRule>
  </conditionalFormatting>
  <conditionalFormatting sqref="L18:L300">
    <cfRule type="expression" dxfId="57" priority="30">
      <formula>$K18="CCI (CC Intégral)"</formula>
    </cfRule>
  </conditionalFormatting>
  <conditionalFormatting sqref="M1:M1001 L18:L300">
    <cfRule type="expression" dxfId="56" priority="28">
      <formula>$K1="CT (Contrôle terminal)"</formula>
    </cfRule>
  </conditionalFormatting>
  <conditionalFormatting sqref="N1:O1001">
    <cfRule type="expression" dxfId="55" priority="4">
      <formula>$K1="CCI (CC Intégral)"</formula>
    </cfRule>
  </conditionalFormatting>
  <conditionalFormatting sqref="Q1:R1001">
    <cfRule type="expression" dxfId="54" priority="3">
      <formula>$P1="Autres"</formula>
    </cfRule>
  </conditionalFormatting>
  <conditionalFormatting sqref="S1:S1001 T18">
    <cfRule type="expression" dxfId="53" priority="2">
      <formula>$P1="CT (Contrôle terminal)"</formula>
    </cfRule>
  </conditionalFormatting>
  <conditionalFormatting sqref="T18 A18:S300">
    <cfRule type="expression" dxfId="52" priority="21">
      <formula>$C18="Modification"</formula>
    </cfRule>
    <cfRule type="expression" dxfId="51" priority="22">
      <formula>$C18="Création"</formula>
    </cfRule>
    <cfRule type="expression" dxfId="50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80" zoomScaleNormal="80" zoomScalePageLayoutView="55" workbookViewId="0">
      <pane ySplit="18" topLeftCell="A34" activePane="bottomLeft" state="frozen"/>
      <selection pane="bottomLeft" activeCell="B29" sqref="B2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30" t="s">
        <v>180</v>
      </c>
      <c r="B7" s="127" t="str">
        <f>'Fiche Générale'!B3</f>
        <v>Portail_LLAC</v>
      </c>
      <c r="C7" s="153" t="s">
        <v>181</v>
      </c>
      <c r="D7" s="130"/>
      <c r="E7" s="137" t="str">
        <f>'Fiche Générale'!B4</f>
        <v>Humanités</v>
      </c>
      <c r="F7" s="138"/>
      <c r="G7" s="130" t="s">
        <v>229</v>
      </c>
      <c r="H7" s="173">
        <f>'Fiche Générale'!B5</f>
        <v>0</v>
      </c>
      <c r="I7" s="173"/>
      <c r="J7" s="173"/>
    </row>
    <row r="8" spans="1:10" ht="18" customHeight="1" x14ac:dyDescent="0.25">
      <c r="A8" s="130"/>
      <c r="B8" s="127"/>
      <c r="C8" s="153"/>
      <c r="D8" s="130"/>
      <c r="E8" s="139"/>
      <c r="F8" s="140"/>
      <c r="G8" s="130"/>
      <c r="H8" s="173"/>
      <c r="I8" s="173"/>
      <c r="J8" s="173"/>
    </row>
    <row r="9" spans="1:10" ht="18" customHeight="1" x14ac:dyDescent="0.25">
      <c r="A9" s="130"/>
      <c r="B9" s="127"/>
      <c r="C9" s="153"/>
      <c r="D9" s="130"/>
      <c r="E9" s="141"/>
      <c r="F9" s="142"/>
      <c r="G9" s="130"/>
      <c r="H9" s="173"/>
      <c r="I9" s="173"/>
      <c r="J9" s="173"/>
    </row>
    <row r="10" spans="1:10" ht="18" customHeight="1" x14ac:dyDescent="0.25">
      <c r="A10" s="130"/>
      <c r="B10" s="127"/>
      <c r="C10" s="144" t="s">
        <v>183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154"/>
    </row>
    <row r="11" spans="1:10" ht="18" customHeight="1" x14ac:dyDescent="0.25">
      <c r="A11" s="130"/>
      <c r="B11" s="127"/>
      <c r="C11" s="144"/>
      <c r="D11" s="144"/>
      <c r="E11" s="154"/>
      <c r="F11" s="154"/>
      <c r="G11" s="154"/>
      <c r="H11" s="154"/>
      <c r="I11" s="154"/>
      <c r="J11" s="154"/>
    </row>
    <row r="13" spans="1:10" x14ac:dyDescent="0.25">
      <c r="A13" s="119" t="s">
        <v>184</v>
      </c>
      <c r="B13" s="89" t="str">
        <f>'S1 Maquette'!B13</f>
        <v>1ère année de Portail</v>
      </c>
      <c r="C13" s="119" t="s">
        <v>186</v>
      </c>
      <c r="D13" s="119"/>
      <c r="E13" s="174">
        <f>'S1 Maquette'!E13</f>
        <v>0</v>
      </c>
      <c r="F13" s="174"/>
      <c r="G13" s="119" t="s">
        <v>257</v>
      </c>
      <c r="H13" s="85">
        <f>Calcul!D7</f>
        <v>240</v>
      </c>
      <c r="I13" s="85"/>
    </row>
    <row r="14" spans="1:10" x14ac:dyDescent="0.25">
      <c r="A14" s="119"/>
      <c r="B14" s="92"/>
      <c r="C14" s="119"/>
      <c r="D14" s="119"/>
      <c r="E14" s="174"/>
      <c r="F14" s="174"/>
      <c r="G14" s="119"/>
      <c r="H14" s="85"/>
      <c r="I14" s="85"/>
    </row>
    <row r="15" spans="1:10" x14ac:dyDescent="0.25">
      <c r="A15" s="119" t="s">
        <v>188</v>
      </c>
      <c r="B15" s="89" t="s">
        <v>144</v>
      </c>
      <c r="C15" s="123" t="s">
        <v>189</v>
      </c>
      <c r="D15" s="124"/>
      <c r="E15" s="119"/>
      <c r="F15" s="119"/>
      <c r="G15" s="119" t="s">
        <v>258</v>
      </c>
      <c r="H15" s="85">
        <f ca="1">Calcul!D20</f>
        <v>222</v>
      </c>
      <c r="I15" s="85"/>
    </row>
    <row r="16" spans="1:10" x14ac:dyDescent="0.25">
      <c r="A16" s="119"/>
      <c r="B16" s="92"/>
      <c r="C16" s="125"/>
      <c r="D16" s="126"/>
      <c r="E16" s="119"/>
      <c r="F16" s="119"/>
      <c r="G16" s="119"/>
      <c r="H16" s="85"/>
      <c r="I16" s="85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 x14ac:dyDescent="0.25">
      <c r="A19" s="54">
        <v>0</v>
      </c>
      <c r="B19" s="52" t="s">
        <v>259</v>
      </c>
      <c r="C19" s="54" t="s">
        <v>11</v>
      </c>
      <c r="D19" s="54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36"/>
    </row>
    <row r="20" spans="1:15" ht="43.35" customHeight="1" x14ac:dyDescent="0.25">
      <c r="A20" s="54" t="s">
        <v>199</v>
      </c>
      <c r="B20" s="52" t="s">
        <v>260</v>
      </c>
      <c r="C20" s="54" t="s">
        <v>19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36"/>
    </row>
    <row r="21" spans="1:15" ht="43.35" customHeight="1" x14ac:dyDescent="0.25">
      <c r="A21" s="54" t="s">
        <v>201</v>
      </c>
      <c r="B21" s="52" t="s">
        <v>261</v>
      </c>
      <c r="C21" s="54" t="s">
        <v>19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36"/>
    </row>
    <row r="22" spans="1:15" ht="43.35" customHeight="1" x14ac:dyDescent="0.25">
      <c r="A22" s="54" t="s">
        <v>203</v>
      </c>
      <c r="B22" s="53" t="s">
        <v>262</v>
      </c>
      <c r="C22" s="54" t="s">
        <v>19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36"/>
    </row>
    <row r="23" spans="1:15" ht="43.35" customHeight="1" x14ac:dyDescent="0.25">
      <c r="A23" s="55"/>
      <c r="B23" s="53" t="s">
        <v>205</v>
      </c>
      <c r="C23" s="54" t="s">
        <v>29</v>
      </c>
      <c r="D23" s="67"/>
      <c r="E23" s="66"/>
      <c r="F23" s="66"/>
      <c r="G23" s="66"/>
      <c r="H23" s="67"/>
      <c r="I23" s="67"/>
      <c r="J23" s="67"/>
      <c r="K23" s="67"/>
      <c r="L23" s="67"/>
      <c r="M23" s="67"/>
      <c r="N23" s="66"/>
      <c r="O23" s="36"/>
    </row>
    <row r="24" spans="1:15" ht="43.35" customHeight="1" x14ac:dyDescent="0.25">
      <c r="A24" s="54" t="s">
        <v>206</v>
      </c>
      <c r="B24" s="53" t="s">
        <v>263</v>
      </c>
      <c r="C24" s="54" t="s">
        <v>19</v>
      </c>
      <c r="D24" s="67"/>
      <c r="E24" s="66"/>
      <c r="F24" s="66"/>
      <c r="G24" s="66"/>
      <c r="H24" s="67"/>
      <c r="I24" s="67"/>
      <c r="J24" s="67"/>
      <c r="K24" s="67"/>
      <c r="L24" s="67"/>
      <c r="M24" s="67"/>
      <c r="N24" s="66"/>
      <c r="O24" s="36"/>
    </row>
    <row r="25" spans="1:15" ht="43.35" customHeight="1" x14ac:dyDescent="0.25">
      <c r="A25" s="54" t="s">
        <v>208</v>
      </c>
      <c r="B25" s="53" t="s">
        <v>209</v>
      </c>
      <c r="C25" s="54" t="s">
        <v>19</v>
      </c>
      <c r="D25" s="67"/>
      <c r="E25" s="66"/>
      <c r="F25" s="66"/>
      <c r="G25" s="66"/>
      <c r="H25" s="67"/>
      <c r="I25" s="67"/>
      <c r="J25" s="67"/>
      <c r="K25" s="67"/>
      <c r="L25" s="67"/>
      <c r="M25" s="67"/>
      <c r="N25" s="66"/>
      <c r="O25" s="36"/>
    </row>
    <row r="26" spans="1:15" ht="43.35" customHeight="1" x14ac:dyDescent="0.25">
      <c r="A26" s="54" t="s">
        <v>210</v>
      </c>
      <c r="B26" s="53" t="s">
        <v>211</v>
      </c>
      <c r="C26" s="54" t="s">
        <v>19</v>
      </c>
      <c r="D26" s="67"/>
      <c r="E26" s="66"/>
      <c r="F26" s="66"/>
      <c r="G26" s="66"/>
      <c r="H26" s="67"/>
      <c r="I26" s="67"/>
      <c r="J26" s="67"/>
      <c r="K26" s="67"/>
      <c r="L26" s="67"/>
      <c r="M26" s="67"/>
      <c r="N26" s="66"/>
      <c r="O26" s="36"/>
    </row>
    <row r="27" spans="1:15" ht="43.35" customHeight="1" x14ac:dyDescent="0.25">
      <c r="A27" s="23"/>
      <c r="B27" s="68" t="s">
        <v>212</v>
      </c>
      <c r="C27" s="20" t="s">
        <v>11</v>
      </c>
      <c r="D27" s="68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 x14ac:dyDescent="0.25">
      <c r="A28" s="23"/>
      <c r="B28" s="70" t="s">
        <v>213</v>
      </c>
      <c r="C28" s="20" t="s">
        <v>19</v>
      </c>
      <c r="D28" s="69"/>
      <c r="E28" s="5"/>
      <c r="F28" s="5"/>
      <c r="G28" s="5"/>
      <c r="H28" s="20"/>
      <c r="I28" s="78">
        <v>20</v>
      </c>
      <c r="J28" s="70"/>
      <c r="K28" s="20"/>
      <c r="L28" s="20"/>
      <c r="M28" s="20"/>
      <c r="N28" s="5"/>
      <c r="O28" s="5"/>
    </row>
    <row r="29" spans="1:15" ht="43.35" customHeight="1" x14ac:dyDescent="0.25">
      <c r="A29" s="23"/>
      <c r="B29" s="70" t="s">
        <v>264</v>
      </c>
      <c r="C29" s="20" t="s">
        <v>19</v>
      </c>
      <c r="D29" s="69"/>
      <c r="E29" s="5"/>
      <c r="F29" s="5"/>
      <c r="G29" s="5"/>
      <c r="H29" s="20"/>
      <c r="I29" s="78">
        <v>20</v>
      </c>
      <c r="J29" s="70"/>
      <c r="K29" s="20"/>
      <c r="L29" s="20"/>
      <c r="M29" s="20"/>
      <c r="N29" s="5"/>
      <c r="O29" s="5"/>
    </row>
    <row r="30" spans="1:15" ht="43.35" customHeight="1" x14ac:dyDescent="0.25">
      <c r="A30" s="23"/>
      <c r="B30" s="70" t="s">
        <v>215</v>
      </c>
      <c r="C30" s="20" t="s">
        <v>19</v>
      </c>
      <c r="D30" s="69"/>
      <c r="E30" s="5"/>
      <c r="F30" s="5"/>
      <c r="G30" s="5"/>
      <c r="H30" s="20"/>
      <c r="I30" s="78"/>
      <c r="J30" s="70">
        <v>20</v>
      </c>
      <c r="K30" s="20"/>
      <c r="L30" s="20"/>
      <c r="M30" s="20"/>
      <c r="N30" s="5"/>
      <c r="O30" s="5"/>
    </row>
    <row r="31" spans="1:15" ht="43.35" customHeight="1" x14ac:dyDescent="0.25">
      <c r="A31" s="23"/>
      <c r="B31" s="68"/>
      <c r="C31" s="20"/>
      <c r="D31" s="69"/>
      <c r="E31" s="5"/>
      <c r="F31" s="5"/>
      <c r="G31" s="5"/>
      <c r="H31" s="20"/>
      <c r="I31" s="79"/>
      <c r="J31" s="69"/>
      <c r="K31" s="20"/>
      <c r="L31" s="20"/>
      <c r="M31" s="20"/>
      <c r="N31" s="5"/>
      <c r="O31" s="5"/>
    </row>
    <row r="32" spans="1:15" ht="43.35" customHeight="1" x14ac:dyDescent="0.25">
      <c r="A32" s="23"/>
      <c r="B32" s="68" t="s">
        <v>216</v>
      </c>
      <c r="C32" s="20" t="s">
        <v>11</v>
      </c>
      <c r="D32" s="68">
        <v>6</v>
      </c>
      <c r="E32" s="5"/>
      <c r="F32" s="5"/>
      <c r="G32" s="5"/>
      <c r="H32" s="20"/>
      <c r="I32" s="79"/>
      <c r="J32" s="69"/>
      <c r="K32" s="20"/>
      <c r="L32" s="20"/>
      <c r="M32" s="20"/>
      <c r="N32" s="5"/>
      <c r="O32" s="5"/>
    </row>
    <row r="33" spans="1:15" ht="43.35" customHeight="1" x14ac:dyDescent="0.25">
      <c r="A33" s="23"/>
      <c r="B33" s="69" t="s">
        <v>265</v>
      </c>
      <c r="C33" s="20" t="s">
        <v>19</v>
      </c>
      <c r="D33" s="69"/>
      <c r="E33" s="5"/>
      <c r="F33" s="5"/>
      <c r="G33" s="5"/>
      <c r="H33" s="20"/>
      <c r="I33" s="79"/>
      <c r="J33" s="69">
        <v>18</v>
      </c>
      <c r="K33" s="20"/>
      <c r="L33" s="20"/>
      <c r="M33" s="20" t="s">
        <v>12</v>
      </c>
      <c r="N33" s="5"/>
      <c r="O33" s="5"/>
    </row>
    <row r="34" spans="1:15" ht="43.35" customHeight="1" x14ac:dyDescent="0.25">
      <c r="A34" s="23"/>
      <c r="B34" s="69" t="s">
        <v>218</v>
      </c>
      <c r="C34" s="20" t="s">
        <v>19</v>
      </c>
      <c r="D34" s="69"/>
      <c r="E34" s="5"/>
      <c r="F34" s="5"/>
      <c r="G34" s="5"/>
      <c r="H34" s="20"/>
      <c r="I34" s="79"/>
      <c r="J34" s="69">
        <v>18</v>
      </c>
      <c r="K34" s="20"/>
      <c r="L34" s="20"/>
      <c r="M34" s="20" t="s">
        <v>12</v>
      </c>
      <c r="N34" s="5"/>
      <c r="O34" s="5"/>
    </row>
    <row r="35" spans="1:15" ht="43.35" customHeight="1" x14ac:dyDescent="0.25">
      <c r="A35" s="23"/>
      <c r="B35" s="69" t="s">
        <v>266</v>
      </c>
      <c r="C35" s="20" t="s">
        <v>19</v>
      </c>
      <c r="D35" s="69"/>
      <c r="E35" s="5"/>
      <c r="F35" s="5"/>
      <c r="G35" s="5"/>
      <c r="H35" s="20"/>
      <c r="I35" s="79"/>
      <c r="J35" s="69">
        <v>18</v>
      </c>
      <c r="K35" s="20"/>
      <c r="L35" s="20"/>
      <c r="M35" s="20" t="s">
        <v>12</v>
      </c>
      <c r="N35" s="5"/>
      <c r="O35" s="5"/>
    </row>
    <row r="36" spans="1:15" ht="43.35" customHeight="1" x14ac:dyDescent="0.25">
      <c r="A36" s="23"/>
      <c r="B36" s="69" t="s">
        <v>267</v>
      </c>
      <c r="C36" s="20" t="s">
        <v>19</v>
      </c>
      <c r="D36" s="69"/>
      <c r="E36" s="5"/>
      <c r="F36" s="5"/>
      <c r="G36" s="5"/>
      <c r="H36" s="20"/>
      <c r="I36" s="79"/>
      <c r="J36" s="69">
        <v>18</v>
      </c>
      <c r="K36" s="20"/>
      <c r="L36" s="20"/>
      <c r="M36" s="20" t="s">
        <v>12</v>
      </c>
      <c r="N36" s="5"/>
      <c r="O36" s="5"/>
    </row>
    <row r="37" spans="1:15" ht="43.35" customHeight="1" x14ac:dyDescent="0.25">
      <c r="A37" s="23"/>
      <c r="B37" s="68"/>
      <c r="C37" s="20"/>
      <c r="D37" s="69"/>
      <c r="E37" s="5"/>
      <c r="F37" s="5"/>
      <c r="G37" s="5"/>
      <c r="H37" s="20"/>
      <c r="I37" s="79"/>
      <c r="J37" s="69"/>
      <c r="K37" s="20"/>
      <c r="L37" s="20"/>
      <c r="M37" s="20"/>
      <c r="N37" s="5"/>
      <c r="O37" s="5"/>
    </row>
    <row r="38" spans="1:15" ht="43.35" customHeight="1" x14ac:dyDescent="0.25">
      <c r="A38" s="23"/>
      <c r="B38" s="68" t="s">
        <v>268</v>
      </c>
      <c r="C38" s="20" t="s">
        <v>11</v>
      </c>
      <c r="D38" s="68">
        <v>6</v>
      </c>
      <c r="E38" s="5"/>
      <c r="F38" s="5"/>
      <c r="G38" s="5"/>
      <c r="H38" s="20"/>
      <c r="I38" s="79"/>
      <c r="J38" s="69">
        <v>20</v>
      </c>
      <c r="K38" s="20"/>
      <c r="L38" s="20"/>
      <c r="M38" s="20" t="s">
        <v>12</v>
      </c>
      <c r="N38" s="5"/>
      <c r="O38" s="5"/>
    </row>
    <row r="39" spans="1:15" ht="43.35" customHeight="1" x14ac:dyDescent="0.25">
      <c r="A39" s="23"/>
      <c r="B39" s="68"/>
      <c r="C39" s="20"/>
      <c r="D39" s="80"/>
      <c r="E39" s="5"/>
      <c r="F39" s="5"/>
      <c r="G39" s="5"/>
      <c r="H39" s="20"/>
      <c r="I39" s="79"/>
      <c r="J39" s="69"/>
      <c r="K39" s="20"/>
      <c r="L39" s="20"/>
      <c r="M39" s="20"/>
      <c r="N39" s="5"/>
      <c r="O39" s="5"/>
    </row>
    <row r="40" spans="1:15" ht="43.35" customHeight="1" x14ac:dyDescent="0.25">
      <c r="A40" s="23"/>
      <c r="B40" s="68" t="s">
        <v>224</v>
      </c>
      <c r="C40" s="20" t="s">
        <v>11</v>
      </c>
      <c r="D40" s="68">
        <v>6</v>
      </c>
      <c r="E40" s="5"/>
      <c r="F40" s="5"/>
      <c r="G40" s="5"/>
      <c r="H40" s="20"/>
      <c r="I40" s="79"/>
      <c r="J40" s="69"/>
      <c r="K40" s="20"/>
      <c r="L40" s="20"/>
      <c r="M40" s="20"/>
      <c r="N40" s="5"/>
      <c r="O40" s="5"/>
    </row>
    <row r="41" spans="1:15" ht="43.35" customHeight="1" x14ac:dyDescent="0.25">
      <c r="A41" s="23"/>
      <c r="B41" s="70" t="s">
        <v>269</v>
      </c>
      <c r="C41" s="20" t="s">
        <v>19</v>
      </c>
      <c r="D41" s="20"/>
      <c r="E41" s="5"/>
      <c r="F41" s="5"/>
      <c r="G41" s="5"/>
      <c r="H41" s="20"/>
      <c r="I41" s="79">
        <v>20</v>
      </c>
      <c r="J41" s="69"/>
      <c r="K41" s="20"/>
      <c r="L41" s="20"/>
      <c r="M41" s="20" t="s">
        <v>12</v>
      </c>
      <c r="N41" s="5"/>
      <c r="O41" s="5"/>
    </row>
    <row r="42" spans="1:15" ht="43.35" customHeight="1" x14ac:dyDescent="0.25">
      <c r="A42" s="23"/>
      <c r="B42" s="77" t="s">
        <v>270</v>
      </c>
      <c r="C42" s="20" t="s">
        <v>19</v>
      </c>
      <c r="D42" s="10"/>
      <c r="E42" s="5"/>
      <c r="F42" s="5"/>
      <c r="G42" s="5"/>
      <c r="H42" s="20"/>
      <c r="I42" s="79"/>
      <c r="J42" s="69">
        <v>18</v>
      </c>
      <c r="K42" s="20"/>
      <c r="L42" s="20"/>
      <c r="M42" s="20" t="s">
        <v>20</v>
      </c>
      <c r="N42" s="5" t="s">
        <v>271</v>
      </c>
      <c r="O42" s="5"/>
    </row>
    <row r="43" spans="1:15" ht="43.35" customHeight="1" x14ac:dyDescent="0.3">
      <c r="A43" s="24"/>
      <c r="B43" s="77" t="s">
        <v>223</v>
      </c>
      <c r="C43" s="20" t="s">
        <v>19</v>
      </c>
      <c r="D43" s="10"/>
      <c r="E43" s="6"/>
      <c r="F43" s="6"/>
      <c r="G43" s="6"/>
      <c r="H43" s="10"/>
      <c r="I43" s="79"/>
      <c r="J43" s="69">
        <v>20</v>
      </c>
      <c r="K43" s="20"/>
      <c r="L43" s="20"/>
      <c r="M43" s="20" t="s">
        <v>12</v>
      </c>
      <c r="N43" s="6"/>
      <c r="O43" s="6"/>
    </row>
    <row r="44" spans="1:15" ht="43.35" customHeight="1" x14ac:dyDescent="0.3">
      <c r="A44" s="24"/>
      <c r="B44" s="24"/>
      <c r="C44" s="24"/>
      <c r="D44" s="24"/>
      <c r="E44" s="6"/>
      <c r="F44" s="6"/>
      <c r="G44" s="6"/>
      <c r="H44" s="10"/>
      <c r="I44" s="79"/>
      <c r="J44" s="69"/>
      <c r="K44" s="20"/>
      <c r="L44" s="20"/>
      <c r="M44" s="20"/>
      <c r="N44" s="6"/>
      <c r="O44" s="6"/>
    </row>
    <row r="45" spans="1:15" ht="43.35" customHeight="1" x14ac:dyDescent="0.3">
      <c r="A45" s="24"/>
      <c r="B45" s="26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 x14ac:dyDescent="0.3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 x14ac:dyDescent="0.3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39 A1:A7 D1:E9 G1:N9 E10 K10:N11 D12:E39 G12:N39 D40:D43 E40:E44 A45:A1001 D45:E1001 G45:N1001">
    <cfRule type="expression" dxfId="49" priority="8">
      <formula>$C1="Option"</formula>
    </cfRule>
  </conditionalFormatting>
  <conditionalFormatting sqref="A40 G40:N40">
    <cfRule type="expression" dxfId="48" priority="36">
      <formula>#REF!="Option"</formula>
    </cfRule>
  </conditionalFormatting>
  <conditionalFormatting sqref="A41:A44 G41:N44 B44:D44">
    <cfRule type="expression" dxfId="47" priority="35">
      <formula>$C40="Option"</formula>
    </cfRule>
  </conditionalFormatting>
  <conditionalFormatting sqref="A22:B26">
    <cfRule type="expression" dxfId="46" priority="2">
      <formula>$F22="Fermeture"</formula>
    </cfRule>
    <cfRule type="expression" dxfId="45" priority="3">
      <formula>$F22="Modification"</formula>
    </cfRule>
    <cfRule type="expression" dxfId="44" priority="4">
      <formula>$F22="Création"</formula>
    </cfRule>
  </conditionalFormatting>
  <conditionalFormatting sqref="A1:O7 C8:O9 C10 E10 K10:O11 A12:O12 A13:H13 J13:O16 A14:F14 A15:H15 A16:F16 A17:O21 C22:O26 A27:O39 A40:A44 E40:O44 B44:D44 A45:O999">
    <cfRule type="expression" dxfId="43" priority="12">
      <formula>$F1="Modification"</formula>
    </cfRule>
    <cfRule type="expression" dxfId="42" priority="13">
      <formula>$F1="Création"</formula>
    </cfRule>
  </conditionalFormatting>
  <conditionalFormatting sqref="A1:O7 C8:O9 K10:O11 A12:O12 J13:O16 A17:O21 C22:O26 A27:O39 E40:O44 A45:O999 E10 A13:H13 A14:F14 A15:H15 A16:F16 C10 A40:A44 B44:D44">
    <cfRule type="expression" dxfId="41" priority="11">
      <formula>$F1="Fermeture"</formula>
    </cfRule>
  </conditionalFormatting>
  <conditionalFormatting sqref="B40:D43">
    <cfRule type="expression" dxfId="40" priority="44">
      <formula>$F41="Modification"</formula>
    </cfRule>
    <cfRule type="expression" dxfId="39" priority="45">
      <formula>$F41="Création"</formula>
    </cfRule>
    <cfRule type="expression" dxfId="38" priority="51">
      <formula>$F41="Fermeture"</formula>
    </cfRule>
  </conditionalFormatting>
  <conditionalFormatting sqref="N1:N999">
    <cfRule type="expression" dxfId="37" priority="10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F19:F300" xr:uid="{00000000-0002-0000-0500-000002000000}">
      <formula1>List_Statut</formula1>
    </dataValidation>
    <dataValidation type="list" allowBlank="1" showInputMessage="1" showErrorMessage="1" sqref="E19:E300" xr:uid="{00000000-0002-0000-0500-000003000000}">
      <formula1>List_Type</formula1>
    </dataValidation>
    <dataValidation type="list" allowBlank="1" showInputMessage="1" showErrorMessage="1" sqref="L19:L300" xr:uid="{00000000-0002-0000-0500-000004000000}">
      <formula1>"Anglais"</formula1>
    </dataValidation>
    <dataValidation type="list" allowBlank="1" showInputMessage="1" showErrorMessage="1" sqref="C45:C300 C19:C43" xr:uid="{00000000-0002-0000-05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Normal="100" zoomScalePageLayoutView="50" workbookViewId="0">
      <pane ySplit="18" topLeftCell="A19" activePane="bottomLeft" state="frozen"/>
      <selection activeCell="D25" sqref="D25"/>
      <selection pane="bottomLeft" activeCell="M33" sqref="M33"/>
    </sheetView>
  </sheetViews>
  <sheetFormatPr baseColWidth="10" defaultColWidth="11.42578125" defaultRowHeight="15" x14ac:dyDescent="0.25"/>
  <cols>
    <col min="1" max="1" width="39" style="38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 x14ac:dyDescent="0.25">
      <c r="A1" s="128"/>
      <c r="B1" s="128"/>
      <c r="C1" s="128"/>
      <c r="D1" s="128"/>
      <c r="E1" s="128"/>
      <c r="F1" s="128"/>
      <c r="G1" s="128"/>
      <c r="H1" s="128"/>
      <c r="I1" s="128"/>
      <c r="J1" s="34"/>
    </row>
    <row r="2" spans="1:19" x14ac:dyDescent="0.25">
      <c r="A2" s="128"/>
      <c r="B2" s="128"/>
      <c r="C2" s="128"/>
      <c r="D2" s="128"/>
      <c r="E2" s="128"/>
      <c r="F2" s="128"/>
      <c r="G2" s="128"/>
      <c r="H2" s="128"/>
      <c r="I2" s="128"/>
      <c r="J2" s="34"/>
    </row>
    <row r="3" spans="1:19" x14ac:dyDescent="0.25">
      <c r="A3" s="128"/>
      <c r="B3" s="128"/>
      <c r="C3" s="128"/>
      <c r="D3" s="128"/>
      <c r="E3" s="128"/>
      <c r="F3" s="128"/>
      <c r="G3" s="128"/>
      <c r="H3" s="128"/>
      <c r="I3" s="128"/>
      <c r="J3" s="34"/>
    </row>
    <row r="4" spans="1:19" x14ac:dyDescent="0.25">
      <c r="A4" s="128"/>
      <c r="B4" s="128"/>
      <c r="C4" s="128"/>
      <c r="D4" s="128"/>
      <c r="E4" s="128"/>
      <c r="F4" s="128"/>
      <c r="G4" s="128"/>
      <c r="H4" s="128"/>
      <c r="I4" s="128"/>
      <c r="J4" s="34"/>
    </row>
    <row r="5" spans="1:19" x14ac:dyDescent="0.25">
      <c r="A5" s="128"/>
      <c r="B5" s="128"/>
      <c r="C5" s="128"/>
      <c r="D5" s="128"/>
      <c r="E5" s="128"/>
      <c r="F5" s="128"/>
      <c r="G5" s="128"/>
      <c r="H5" s="128"/>
      <c r="I5" s="128"/>
      <c r="J5" s="34"/>
    </row>
    <row r="6" spans="1:19" x14ac:dyDescent="0.25">
      <c r="A6" s="128"/>
      <c r="B6" s="128"/>
      <c r="C6" s="128"/>
      <c r="D6" s="128"/>
      <c r="E6" s="128"/>
      <c r="F6" s="128"/>
      <c r="G6" s="128"/>
      <c r="H6" s="128"/>
      <c r="I6" s="128"/>
      <c r="J6" s="34"/>
    </row>
    <row r="7" spans="1:19" ht="14.45" customHeight="1" x14ac:dyDescent="0.25">
      <c r="A7" s="176" t="s">
        <v>227</v>
      </c>
      <c r="B7" s="127" t="str">
        <f>'Fiche Générale'!B3</f>
        <v>Portail_LLAC</v>
      </c>
      <c r="C7" s="153" t="s">
        <v>228</v>
      </c>
      <c r="D7" s="130"/>
      <c r="E7" s="151" t="str">
        <f>'Fiche Générale'!B4</f>
        <v>Humanités</v>
      </c>
      <c r="F7" s="127"/>
      <c r="G7" s="130" t="s">
        <v>229</v>
      </c>
      <c r="H7" s="152">
        <f>'Fiche Générale'!B5</f>
        <v>0</v>
      </c>
      <c r="I7" s="152"/>
      <c r="J7" s="35"/>
      <c r="K7" s="19"/>
    </row>
    <row r="8" spans="1:19" ht="14.45" customHeight="1" x14ac:dyDescent="0.25">
      <c r="A8" s="176"/>
      <c r="B8" s="127"/>
      <c r="C8" s="153"/>
      <c r="D8" s="130"/>
      <c r="E8" s="151"/>
      <c r="F8" s="127"/>
      <c r="G8" s="130"/>
      <c r="H8" s="152"/>
      <c r="I8" s="152"/>
      <c r="J8" s="35"/>
      <c r="K8" s="19"/>
    </row>
    <row r="9" spans="1:19" ht="14.45" customHeight="1" x14ac:dyDescent="0.25">
      <c r="A9" s="176"/>
      <c r="B9" s="127"/>
      <c r="C9" s="153"/>
      <c r="D9" s="130"/>
      <c r="E9" s="151"/>
      <c r="F9" s="127"/>
      <c r="G9" s="130"/>
      <c r="H9" s="152"/>
      <c r="I9" s="152"/>
      <c r="J9" s="35"/>
      <c r="K9" s="19"/>
    </row>
    <row r="10" spans="1:19" ht="14.45" customHeight="1" x14ac:dyDescent="0.25">
      <c r="A10" s="176"/>
      <c r="B10" s="127"/>
      <c r="C10" s="144" t="s">
        <v>183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35"/>
      <c r="K10" s="19"/>
    </row>
    <row r="11" spans="1:19" ht="14.45" customHeight="1" x14ac:dyDescent="0.25">
      <c r="A11" s="176"/>
      <c r="B11" s="127"/>
      <c r="C11" s="144"/>
      <c r="D11" s="144"/>
      <c r="E11" s="154"/>
      <c r="F11" s="154"/>
      <c r="G11" s="154"/>
      <c r="H11" s="154"/>
      <c r="I11" s="154"/>
      <c r="J11" s="35"/>
      <c r="K11" s="19"/>
    </row>
    <row r="12" spans="1:19" x14ac:dyDescent="0.25">
      <c r="C12" s="14"/>
      <c r="I12" s="38"/>
      <c r="J12" s="38"/>
      <c r="M12" s="123" t="s">
        <v>230</v>
      </c>
      <c r="N12" s="124"/>
      <c r="O12" s="164"/>
      <c r="P12" s="123" t="s">
        <v>231</v>
      </c>
      <c r="Q12" s="124"/>
      <c r="R12" s="124"/>
      <c r="S12" s="164"/>
    </row>
    <row r="13" spans="1:19" x14ac:dyDescent="0.25">
      <c r="A13" s="168" t="s">
        <v>184</v>
      </c>
      <c r="B13" s="85" t="str">
        <f>'S2 Maquette'!B13</f>
        <v>1ère année de Portail</v>
      </c>
      <c r="C13" s="85"/>
      <c r="D13" s="161" t="s">
        <v>232</v>
      </c>
      <c r="E13" s="174">
        <f>'S2 Maquette'!E13</f>
        <v>0</v>
      </c>
      <c r="F13" s="174"/>
      <c r="G13" s="174"/>
      <c r="I13" s="38"/>
      <c r="J13" s="38"/>
      <c r="M13" s="125"/>
      <c r="N13" s="126"/>
      <c r="O13" s="165"/>
      <c r="P13" s="125"/>
      <c r="Q13" s="126"/>
      <c r="R13" s="126"/>
      <c r="S13" s="165"/>
    </row>
    <row r="14" spans="1:19" x14ac:dyDescent="0.25">
      <c r="A14" s="170"/>
      <c r="B14" s="85"/>
      <c r="C14" s="85"/>
      <c r="D14" s="163"/>
      <c r="E14" s="174"/>
      <c r="F14" s="174"/>
      <c r="G14" s="174"/>
      <c r="I14" s="38"/>
      <c r="J14" s="38"/>
      <c r="M14" s="119" t="s">
        <v>233</v>
      </c>
      <c r="N14" s="123" t="s">
        <v>234</v>
      </c>
      <c r="O14" s="164"/>
      <c r="P14" s="128"/>
      <c r="Q14" s="168"/>
      <c r="R14" s="175"/>
      <c r="S14" s="161"/>
    </row>
    <row r="15" spans="1:19" x14ac:dyDescent="0.25">
      <c r="A15" s="168" t="s">
        <v>235</v>
      </c>
      <c r="B15" s="88" t="str">
        <f>'S2 Maquette'!B15</f>
        <v>Semestre 2</v>
      </c>
      <c r="C15" s="89"/>
      <c r="D15" s="161" t="s">
        <v>236</v>
      </c>
      <c r="E15" s="174">
        <f>'S2 Maquette'!E15:F16</f>
        <v>0</v>
      </c>
      <c r="F15" s="174"/>
      <c r="G15" s="174"/>
      <c r="I15" s="38"/>
      <c r="J15" s="38"/>
      <c r="M15" s="119"/>
      <c r="N15" s="171"/>
      <c r="O15" s="172"/>
      <c r="P15" s="128"/>
      <c r="Q15" s="169"/>
      <c r="R15" s="175"/>
      <c r="S15" s="162"/>
    </row>
    <row r="16" spans="1:19" x14ac:dyDescent="0.25">
      <c r="A16" s="170"/>
      <c r="B16" s="91"/>
      <c r="C16" s="92"/>
      <c r="D16" s="163"/>
      <c r="E16" s="174"/>
      <c r="F16" s="174"/>
      <c r="G16" s="174"/>
      <c r="I16" s="38"/>
      <c r="J16" s="38"/>
      <c r="M16" s="119"/>
      <c r="N16" s="171"/>
      <c r="O16" s="172"/>
      <c r="P16" s="128"/>
      <c r="Q16" s="169"/>
      <c r="R16" s="175"/>
      <c r="S16" s="162"/>
    </row>
    <row r="17" spans="1:23" x14ac:dyDescent="0.25">
      <c r="L17" s="15"/>
      <c r="M17" s="119"/>
      <c r="N17" s="125"/>
      <c r="O17" s="165"/>
      <c r="P17" s="128"/>
      <c r="Q17" s="170"/>
      <c r="R17" s="175"/>
      <c r="S17" s="163"/>
    </row>
    <row r="18" spans="1:23" ht="59.45" customHeight="1" x14ac:dyDescent="0.25">
      <c r="A18" s="3" t="s">
        <v>237</v>
      </c>
      <c r="B18" s="37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 x14ac:dyDescent="0.25">
      <c r="A19" s="81" t="str">
        <f>'S2 Maquette'!B19</f>
        <v>Compétences transversales S2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5"/>
      <c r="W19"/>
    </row>
    <row r="20" spans="1:23" ht="30.6" customHeight="1" x14ac:dyDescent="0.25">
      <c r="A20" s="81" t="str">
        <f>'S2 Maquette'!B20</f>
        <v>Compétences numériques 1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5"/>
      <c r="W20"/>
    </row>
    <row r="21" spans="1:23" ht="30.6" customHeight="1" x14ac:dyDescent="0.25">
      <c r="A21" s="81" t="str">
        <f>'S2 Maquette'!B21</f>
        <v>Compétences pré-professionnalisation 1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5"/>
      <c r="W21"/>
    </row>
    <row r="22" spans="1:23" ht="30.6" customHeight="1" x14ac:dyDescent="0.25">
      <c r="A22" s="81" t="str">
        <f>'S2 Maquette'!B22</f>
        <v>Langue Vivante-2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5"/>
      <c r="W22"/>
    </row>
    <row r="23" spans="1:23" ht="30.6" customHeight="1" x14ac:dyDescent="0.25">
      <c r="A23" s="81" t="str">
        <f>'S2 Maquette'!B23</f>
        <v>Min 1 Max 1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5"/>
      <c r="W23"/>
    </row>
    <row r="24" spans="1:23" ht="30.6" customHeight="1" x14ac:dyDescent="0.25">
      <c r="A24" s="81" t="str">
        <f>'S2 Maquette'!B24</f>
        <v>Anglais 2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5"/>
      <c r="W24"/>
    </row>
    <row r="25" spans="1:23" ht="30.6" customHeight="1" x14ac:dyDescent="0.25">
      <c r="A25" s="81" t="str">
        <f>'S2 Maquette'!B25</f>
        <v>Espagnol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5"/>
      <c r="W25"/>
    </row>
    <row r="26" spans="1:23" ht="30.6" customHeight="1" x14ac:dyDescent="0.25">
      <c r="A26" s="81" t="str">
        <f>'S2 Maquette'!B26</f>
        <v>Italien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5"/>
      <c r="W26"/>
    </row>
    <row r="27" spans="1:23" ht="30.6" customHeight="1" x14ac:dyDescent="0.25">
      <c r="A27" s="82" t="str">
        <f>'S2 Maquette'!B27</f>
        <v>UE 1 Iconographie et culture visuelle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253</v>
      </c>
      <c r="F27" s="20"/>
      <c r="G27" s="40" t="s">
        <v>253</v>
      </c>
      <c r="H27" s="40" t="s">
        <v>253</v>
      </c>
      <c r="I27" s="40" t="s">
        <v>253</v>
      </c>
      <c r="J27" s="40"/>
      <c r="K27" s="40" t="s">
        <v>8</v>
      </c>
      <c r="L27" s="40"/>
      <c r="M27" s="40">
        <v>6</v>
      </c>
      <c r="N27" s="40"/>
      <c r="O27" s="40"/>
      <c r="P27" s="40" t="s">
        <v>254</v>
      </c>
      <c r="Q27" s="40"/>
      <c r="R27" s="40"/>
      <c r="S27" s="40"/>
      <c r="T27" s="45"/>
      <c r="W27"/>
    </row>
    <row r="28" spans="1:23" ht="30.6" customHeight="1" x14ac:dyDescent="0.25">
      <c r="A28" s="82" t="str">
        <f>'S2 Maquette'!B28</f>
        <v>Iconographies et nouvelles images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253</v>
      </c>
      <c r="F28" s="20"/>
      <c r="G28" s="40" t="s">
        <v>253</v>
      </c>
      <c r="H28" s="40" t="s">
        <v>253</v>
      </c>
      <c r="I28" s="40" t="s">
        <v>253</v>
      </c>
      <c r="J28" s="40"/>
      <c r="K28" s="40" t="s">
        <v>8</v>
      </c>
      <c r="L28" s="40"/>
      <c r="M28" s="40">
        <v>2</v>
      </c>
      <c r="N28" s="40"/>
      <c r="O28" s="40"/>
      <c r="P28" s="40" t="s">
        <v>254</v>
      </c>
      <c r="Q28" s="40"/>
      <c r="R28" s="40"/>
      <c r="S28" s="40" t="s">
        <v>255</v>
      </c>
      <c r="T28" s="45"/>
      <c r="W28"/>
    </row>
    <row r="29" spans="1:23" ht="30.6" customHeight="1" x14ac:dyDescent="0.25">
      <c r="A29" s="82" t="str">
        <f>'S2 Maquette'!B29</f>
        <v>Histoire du cinéma : des années 60 à l'époque contemporaine</v>
      </c>
      <c r="B29" s="44" t="str">
        <f>'S2 Maquette'!C29</f>
        <v>ECUE</v>
      </c>
      <c r="C29" s="42">
        <f>'S2 Maquette'!F29</f>
        <v>0</v>
      </c>
      <c r="D29" s="20">
        <v>1</v>
      </c>
      <c r="E29" s="20" t="s">
        <v>253</v>
      </c>
      <c r="F29" s="20"/>
      <c r="G29" s="40" t="s">
        <v>253</v>
      </c>
      <c r="H29" s="40" t="s">
        <v>253</v>
      </c>
      <c r="I29" s="40" t="s">
        <v>253</v>
      </c>
      <c r="J29" s="40"/>
      <c r="K29" s="40" t="s">
        <v>8</v>
      </c>
      <c r="L29" s="40"/>
      <c r="M29" s="40">
        <v>2</v>
      </c>
      <c r="N29" s="40"/>
      <c r="O29" s="40"/>
      <c r="P29" s="40" t="s">
        <v>254</v>
      </c>
      <c r="Q29" s="40"/>
      <c r="R29" s="40"/>
      <c r="S29" s="9"/>
      <c r="T29" s="45" t="s">
        <v>255</v>
      </c>
      <c r="W29"/>
    </row>
    <row r="30" spans="1:23" ht="30.6" customHeight="1" x14ac:dyDescent="0.25">
      <c r="A30" s="82" t="str">
        <f>'S2 Maquette'!B30</f>
        <v>Ciné-club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253</v>
      </c>
      <c r="F30" s="20"/>
      <c r="G30" s="40" t="s">
        <v>253</v>
      </c>
      <c r="H30" s="40" t="s">
        <v>253</v>
      </c>
      <c r="I30" s="40" t="s">
        <v>253</v>
      </c>
      <c r="J30" s="40"/>
      <c r="K30" s="40" t="s">
        <v>8</v>
      </c>
      <c r="L30" s="40"/>
      <c r="M30" s="40">
        <v>2</v>
      </c>
      <c r="N30" s="40"/>
      <c r="O30" s="40"/>
      <c r="P30" s="40" t="s">
        <v>254</v>
      </c>
      <c r="Q30" s="40"/>
      <c r="R30" s="40"/>
      <c r="S30" s="40" t="s">
        <v>255</v>
      </c>
      <c r="T30" s="45"/>
      <c r="W30"/>
    </row>
    <row r="31" spans="1:23" ht="30.6" customHeight="1" x14ac:dyDescent="0.25">
      <c r="A31" s="82">
        <f>'S2 Maquette'!B31</f>
        <v>0</v>
      </c>
      <c r="B31" s="44">
        <f>'S2 Maquette'!C31</f>
        <v>0</v>
      </c>
      <c r="C31" s="42">
        <f>'S2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 x14ac:dyDescent="0.25">
      <c r="A32" s="82" t="str">
        <f>'S2 Maquette'!B32</f>
        <v>UE 2 Fondamentaux de la production audiovisuelle</v>
      </c>
      <c r="B32" s="44" t="str">
        <f>'S2 Maquette'!C32</f>
        <v>UE</v>
      </c>
      <c r="C32" s="42">
        <f>'S2 Maquette'!F32</f>
        <v>0</v>
      </c>
      <c r="D32" s="20">
        <v>1</v>
      </c>
      <c r="E32" s="20" t="s">
        <v>253</v>
      </c>
      <c r="F32" s="20"/>
      <c r="G32" s="40" t="s">
        <v>253</v>
      </c>
      <c r="H32" s="40" t="s">
        <v>253</v>
      </c>
      <c r="I32" s="40" t="s">
        <v>253</v>
      </c>
      <c r="J32" s="40"/>
      <c r="K32" s="40" t="s">
        <v>8</v>
      </c>
      <c r="L32" s="40"/>
      <c r="M32" s="40">
        <v>8</v>
      </c>
      <c r="N32" s="40"/>
      <c r="O32" s="40"/>
      <c r="P32" s="40" t="s">
        <v>254</v>
      </c>
      <c r="Q32" s="40"/>
      <c r="R32" s="40"/>
      <c r="S32" s="40"/>
      <c r="T32" s="45"/>
      <c r="W32"/>
    </row>
    <row r="33" spans="1:23" ht="30.6" customHeight="1" x14ac:dyDescent="0.25">
      <c r="A33" s="82" t="str">
        <f>'S2 Maquette'!B33</f>
        <v>Initiation à l'animation (2D/3D) et ateliers immersifs</v>
      </c>
      <c r="B33" s="44" t="str">
        <f>'S2 Maquette'!C33</f>
        <v>ECUE</v>
      </c>
      <c r="C33" s="42">
        <f>'S2 Maquette'!F33</f>
        <v>0</v>
      </c>
      <c r="D33" s="20">
        <v>1</v>
      </c>
      <c r="E33" s="20" t="s">
        <v>253</v>
      </c>
      <c r="F33" s="20"/>
      <c r="G33" s="40" t="s">
        <v>253</v>
      </c>
      <c r="H33" s="40" t="s">
        <v>253</v>
      </c>
      <c r="I33" s="40" t="s">
        <v>253</v>
      </c>
      <c r="J33" s="40"/>
      <c r="K33" s="40" t="s">
        <v>8</v>
      </c>
      <c r="L33" s="40"/>
      <c r="M33" s="40">
        <v>2</v>
      </c>
      <c r="N33" s="40"/>
      <c r="O33" s="40"/>
      <c r="P33" s="40" t="s">
        <v>254</v>
      </c>
      <c r="Q33" s="40"/>
      <c r="R33" s="40"/>
      <c r="S33" s="40" t="s">
        <v>255</v>
      </c>
      <c r="T33" s="45"/>
      <c r="W33"/>
    </row>
    <row r="34" spans="1:23" ht="30.6" customHeight="1" x14ac:dyDescent="0.25">
      <c r="A34" s="82" t="str">
        <f>'S2 Maquette'!B34</f>
        <v>Initiation à la scénarisation</v>
      </c>
      <c r="B34" s="44" t="str">
        <f>'S2 Maquette'!C34</f>
        <v>ECUE</v>
      </c>
      <c r="C34" s="42">
        <f>'S2 Maquette'!F34</f>
        <v>0</v>
      </c>
      <c r="D34" s="20">
        <v>1</v>
      </c>
      <c r="E34" s="20" t="s">
        <v>253</v>
      </c>
      <c r="F34" s="20"/>
      <c r="G34" s="40" t="s">
        <v>253</v>
      </c>
      <c r="H34" s="40" t="s">
        <v>253</v>
      </c>
      <c r="I34" s="40" t="s">
        <v>253</v>
      </c>
      <c r="J34" s="40"/>
      <c r="K34" s="40" t="s">
        <v>8</v>
      </c>
      <c r="L34" s="40"/>
      <c r="M34" s="40">
        <v>2</v>
      </c>
      <c r="N34" s="40"/>
      <c r="O34" s="40"/>
      <c r="P34" s="40" t="s">
        <v>254</v>
      </c>
      <c r="Q34" s="40"/>
      <c r="R34" s="40"/>
      <c r="S34" s="40" t="s">
        <v>255</v>
      </c>
      <c r="T34" s="45"/>
      <c r="W34"/>
    </row>
    <row r="35" spans="1:23" ht="30.6" customHeight="1" x14ac:dyDescent="0.25">
      <c r="A35" s="82" t="str">
        <f>'S2 Maquette'!B35</f>
        <v>Initiation au montage vidéo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253</v>
      </c>
      <c r="F35" s="20"/>
      <c r="G35" s="40" t="s">
        <v>253</v>
      </c>
      <c r="H35" s="40" t="s">
        <v>253</v>
      </c>
      <c r="I35" s="40" t="s">
        <v>253</v>
      </c>
      <c r="J35" s="40"/>
      <c r="K35" s="40" t="s">
        <v>8</v>
      </c>
      <c r="L35" s="40"/>
      <c r="M35" s="40">
        <v>2</v>
      </c>
      <c r="N35" s="40"/>
      <c r="O35" s="40"/>
      <c r="P35" s="40" t="s">
        <v>254</v>
      </c>
      <c r="Q35" s="40"/>
      <c r="R35" s="40"/>
      <c r="S35" s="40" t="s">
        <v>255</v>
      </c>
      <c r="T35" s="45"/>
      <c r="W35"/>
    </row>
    <row r="36" spans="1:23" ht="30.6" customHeight="1" x14ac:dyDescent="0.25">
      <c r="A36" s="82" t="str">
        <f>'S2 Maquette'!B36</f>
        <v>Initiation au sound design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253</v>
      </c>
      <c r="F36" s="20"/>
      <c r="G36" s="40" t="s">
        <v>253</v>
      </c>
      <c r="H36" s="40" t="s">
        <v>253</v>
      </c>
      <c r="I36" s="40" t="s">
        <v>253</v>
      </c>
      <c r="J36" s="40"/>
      <c r="K36" s="40" t="s">
        <v>8</v>
      </c>
      <c r="L36" s="40"/>
      <c r="M36" s="40">
        <v>2</v>
      </c>
      <c r="N36" s="40"/>
      <c r="O36" s="40"/>
      <c r="P36" s="40" t="s">
        <v>254</v>
      </c>
      <c r="Q36" s="40"/>
      <c r="R36" s="40"/>
      <c r="S36" s="40" t="s">
        <v>255</v>
      </c>
      <c r="T36" s="45"/>
      <c r="W36"/>
    </row>
    <row r="37" spans="1:23" ht="30.6" customHeight="1" x14ac:dyDescent="0.25">
      <c r="A37" s="82">
        <f>'S2 Maquette'!B37</f>
        <v>0</v>
      </c>
      <c r="B37" s="44">
        <f>'S2 Maquette'!C37</f>
        <v>0</v>
      </c>
      <c r="C37" s="42">
        <f>'S2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" customHeight="1" x14ac:dyDescent="0.25">
      <c r="A38" s="82" t="str">
        <f>'S2 Maquette'!B38</f>
        <v xml:space="preserve">UE 3 Gestion de projet </v>
      </c>
      <c r="B38" s="44" t="str">
        <f>'S2 Maquette'!C38</f>
        <v>UE</v>
      </c>
      <c r="C38" s="42">
        <f>'S2 Maquette'!F38</f>
        <v>0</v>
      </c>
      <c r="D38" s="20">
        <v>1</v>
      </c>
      <c r="E38" s="20" t="s">
        <v>253</v>
      </c>
      <c r="F38" s="20"/>
      <c r="G38" s="40" t="s">
        <v>253</v>
      </c>
      <c r="H38" s="40" t="s">
        <v>253</v>
      </c>
      <c r="I38" s="40" t="s">
        <v>253</v>
      </c>
      <c r="J38" s="40"/>
      <c r="K38" s="40" t="s">
        <v>8</v>
      </c>
      <c r="L38" s="40"/>
      <c r="M38" s="40">
        <v>2</v>
      </c>
      <c r="N38" s="40"/>
      <c r="O38" s="40"/>
      <c r="P38" s="40" t="s">
        <v>254</v>
      </c>
      <c r="Q38" s="40"/>
      <c r="R38" s="40"/>
      <c r="S38" s="40" t="s">
        <v>255</v>
      </c>
      <c r="T38" s="45"/>
      <c r="W38"/>
    </row>
    <row r="39" spans="1:23" ht="30.6" customHeight="1" x14ac:dyDescent="0.25">
      <c r="A39" s="82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 x14ac:dyDescent="0.25">
      <c r="A40" s="82" t="e">
        <f>'S2 Maquette'!#REF!</f>
        <v>#REF!</v>
      </c>
      <c r="B40" s="44" t="e">
        <f>'S2 Maquette'!#REF!</f>
        <v>#REF!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 x14ac:dyDescent="0.25">
      <c r="A41" s="82" t="str">
        <f>'S2 Maquette'!B40</f>
        <v>UE 4 Construction et analyse des imaginaires</v>
      </c>
      <c r="B41" s="44" t="str">
        <f>'S2 Maquette'!C40</f>
        <v>UE</v>
      </c>
      <c r="C41" s="42">
        <f>'S2 Maquette'!F41</f>
        <v>0</v>
      </c>
      <c r="D41" s="20">
        <v>1</v>
      </c>
      <c r="E41" s="20" t="s">
        <v>253</v>
      </c>
      <c r="F41" s="20"/>
      <c r="G41" s="40" t="s">
        <v>253</v>
      </c>
      <c r="H41" s="40" t="s">
        <v>253</v>
      </c>
      <c r="I41" s="40" t="s">
        <v>253</v>
      </c>
      <c r="J41" s="40"/>
      <c r="K41" s="40" t="s">
        <v>8</v>
      </c>
      <c r="L41" s="40"/>
      <c r="M41" s="40"/>
      <c r="N41" s="40"/>
      <c r="O41" s="40"/>
      <c r="P41" s="40" t="s">
        <v>254</v>
      </c>
      <c r="Q41" s="40"/>
      <c r="R41" s="40"/>
      <c r="S41" s="40" t="s">
        <v>255</v>
      </c>
      <c r="T41" s="45"/>
      <c r="W41"/>
    </row>
    <row r="42" spans="1:23" ht="30.6" customHeight="1" x14ac:dyDescent="0.25">
      <c r="A42" s="82" t="str">
        <f>'S2 Maquette'!B41</f>
        <v>Fictions à l'écran</v>
      </c>
      <c r="B42" s="44" t="str">
        <f>'S2 Maquette'!C41</f>
        <v>ECUE</v>
      </c>
      <c r="C42" s="42">
        <f>'S2 Maquette'!F42</f>
        <v>0</v>
      </c>
      <c r="D42" s="20">
        <v>1</v>
      </c>
      <c r="E42" s="20" t="s">
        <v>253</v>
      </c>
      <c r="F42" s="20"/>
      <c r="G42" s="40" t="s">
        <v>253</v>
      </c>
      <c r="H42" s="40" t="s">
        <v>253</v>
      </c>
      <c r="I42" s="40" t="s">
        <v>253</v>
      </c>
      <c r="J42" s="40"/>
      <c r="K42" s="40" t="s">
        <v>8</v>
      </c>
      <c r="L42" s="40"/>
      <c r="M42" s="40">
        <v>2</v>
      </c>
      <c r="N42" s="40"/>
      <c r="O42" s="40"/>
      <c r="P42" s="40" t="s">
        <v>254</v>
      </c>
      <c r="Q42" s="40"/>
      <c r="R42" s="40"/>
      <c r="S42" s="40" t="s">
        <v>255</v>
      </c>
      <c r="T42" s="45"/>
      <c r="W42"/>
    </row>
    <row r="43" spans="1:23" ht="30.6" customHeight="1" x14ac:dyDescent="0.25">
      <c r="A43" s="82" t="str">
        <f>'S2 Maquette'!B42</f>
        <v>Initiation à la lecture du geste</v>
      </c>
      <c r="B43" s="44" t="str">
        <f>'S2 Maquette'!C42</f>
        <v>ECUE</v>
      </c>
      <c r="C43" s="42">
        <f>'S2 Maquette'!F43</f>
        <v>0</v>
      </c>
      <c r="D43" s="20">
        <v>1</v>
      </c>
      <c r="E43" s="20" t="s">
        <v>253</v>
      </c>
      <c r="F43" s="20"/>
      <c r="G43" s="40" t="s">
        <v>253</v>
      </c>
      <c r="H43" s="40" t="s">
        <v>253</v>
      </c>
      <c r="I43" s="40" t="s">
        <v>253</v>
      </c>
      <c r="J43" s="40"/>
      <c r="K43" s="40" t="s">
        <v>8</v>
      </c>
      <c r="L43" s="40"/>
      <c r="M43" s="83"/>
      <c r="N43" s="83"/>
      <c r="O43" s="83"/>
      <c r="P43" s="83"/>
      <c r="Q43" s="83"/>
      <c r="R43" s="40"/>
      <c r="S43" s="40" t="s">
        <v>256</v>
      </c>
      <c r="T43" s="45"/>
      <c r="W43"/>
    </row>
    <row r="44" spans="1:23" ht="30.6" customHeight="1" x14ac:dyDescent="0.25">
      <c r="A44" s="82" t="str">
        <f>'S2 Maquette'!B43</f>
        <v>Analyse filmique</v>
      </c>
      <c r="B44" s="44" t="str">
        <f>'S2 Maquette'!C43</f>
        <v>ECUE</v>
      </c>
      <c r="C44" s="42">
        <f>'S2 Maquette'!F44</f>
        <v>0</v>
      </c>
      <c r="D44" s="20">
        <v>1</v>
      </c>
      <c r="E44" s="20" t="s">
        <v>253</v>
      </c>
      <c r="F44" s="20"/>
      <c r="G44" s="40" t="s">
        <v>253</v>
      </c>
      <c r="H44" s="40" t="s">
        <v>253</v>
      </c>
      <c r="I44" s="40" t="s">
        <v>253</v>
      </c>
      <c r="J44" s="40"/>
      <c r="K44" s="40" t="s">
        <v>8</v>
      </c>
      <c r="L44" s="40"/>
      <c r="M44" s="40">
        <v>2</v>
      </c>
      <c r="N44" s="40"/>
      <c r="O44" s="40"/>
      <c r="P44" s="40" t="s">
        <v>254</v>
      </c>
      <c r="Q44" s="40"/>
      <c r="R44" s="40"/>
      <c r="S44" s="40" t="s">
        <v>255</v>
      </c>
      <c r="T44" s="45"/>
      <c r="W44"/>
    </row>
    <row r="45" spans="1:23" ht="30.6" customHeight="1" x14ac:dyDescent="0.25">
      <c r="A45" s="82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 x14ac:dyDescent="0.25">
      <c r="A46" s="82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 x14ac:dyDescent="0.25">
      <c r="A47" s="82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 x14ac:dyDescent="0.25">
      <c r="A48" s="82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 x14ac:dyDescent="0.25">
      <c r="A49" s="82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 x14ac:dyDescent="0.25">
      <c r="A50" s="82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 x14ac:dyDescent="0.25">
      <c r="A51" s="82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 x14ac:dyDescent="0.25">
      <c r="A52" s="82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 x14ac:dyDescent="0.25">
      <c r="A53" s="82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 x14ac:dyDescent="0.25">
      <c r="A54" s="82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 x14ac:dyDescent="0.25">
      <c r="A55" s="82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 x14ac:dyDescent="0.25">
      <c r="A56" s="82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 x14ac:dyDescent="0.25">
      <c r="A57" s="82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 x14ac:dyDescent="0.25">
      <c r="A58" s="82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 x14ac:dyDescent="0.25">
      <c r="A59" s="82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 x14ac:dyDescent="0.25">
      <c r="A60" s="82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 x14ac:dyDescent="0.25">
      <c r="A61" s="82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 x14ac:dyDescent="0.25">
      <c r="A62" s="82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 x14ac:dyDescent="0.25">
      <c r="A63" s="82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 x14ac:dyDescent="0.25">
      <c r="A64" s="82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 x14ac:dyDescent="0.25">
      <c r="A65" s="82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 x14ac:dyDescent="0.25">
      <c r="A66" s="82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 x14ac:dyDescent="0.25">
      <c r="A67" s="82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 x14ac:dyDescent="0.25">
      <c r="A68" s="82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 x14ac:dyDescent="0.25">
      <c r="A69" s="82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 x14ac:dyDescent="0.25">
      <c r="A70" s="82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 x14ac:dyDescent="0.25">
      <c r="A71" s="82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 x14ac:dyDescent="0.25">
      <c r="A72" s="82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 x14ac:dyDescent="0.25">
      <c r="A73" s="82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 x14ac:dyDescent="0.25">
      <c r="A74" s="82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 x14ac:dyDescent="0.25">
      <c r="A75" s="82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 x14ac:dyDescent="0.25">
      <c r="A76" s="82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 x14ac:dyDescent="0.25">
      <c r="A77" s="82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 x14ac:dyDescent="0.25">
      <c r="A78" s="82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 x14ac:dyDescent="0.25">
      <c r="A79" s="82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 x14ac:dyDescent="0.25">
      <c r="A80" s="82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 x14ac:dyDescent="0.25">
      <c r="A81" s="82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 x14ac:dyDescent="0.25">
      <c r="A82" s="82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 x14ac:dyDescent="0.25">
      <c r="A83" s="82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 x14ac:dyDescent="0.25">
      <c r="A84" s="82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 x14ac:dyDescent="0.25">
      <c r="A85" s="82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 x14ac:dyDescent="0.25">
      <c r="A86" s="82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 x14ac:dyDescent="0.25">
      <c r="A87" s="82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 x14ac:dyDescent="0.25">
      <c r="A88" s="82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 x14ac:dyDescent="0.25">
      <c r="A89" s="82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 x14ac:dyDescent="0.25">
      <c r="A90" s="82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 x14ac:dyDescent="0.25">
      <c r="A91" s="82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 x14ac:dyDescent="0.25">
      <c r="A92" s="82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 x14ac:dyDescent="0.25">
      <c r="A93" s="82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 x14ac:dyDescent="0.25">
      <c r="A94" s="82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 x14ac:dyDescent="0.25">
      <c r="A95" s="82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 x14ac:dyDescent="0.25">
      <c r="A96" s="82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 x14ac:dyDescent="0.25">
      <c r="A97" s="82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 x14ac:dyDescent="0.25">
      <c r="A98" s="82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 x14ac:dyDescent="0.25">
      <c r="A99" s="82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 x14ac:dyDescent="0.25">
      <c r="A100" s="82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 x14ac:dyDescent="0.25">
      <c r="A101" s="82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 x14ac:dyDescent="0.25">
      <c r="A102" s="82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 x14ac:dyDescent="0.25">
      <c r="A103" s="82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 x14ac:dyDescent="0.25">
      <c r="A104" s="82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 x14ac:dyDescent="0.25">
      <c r="A105" s="82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 x14ac:dyDescent="0.25">
      <c r="A106" s="82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 x14ac:dyDescent="0.25">
      <c r="A107" s="82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 x14ac:dyDescent="0.25">
      <c r="A108" s="82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 x14ac:dyDescent="0.25">
      <c r="A109" s="82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 x14ac:dyDescent="0.25">
      <c r="A110" s="82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 x14ac:dyDescent="0.25">
      <c r="A111" s="82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 x14ac:dyDescent="0.25">
      <c r="A112" s="82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 x14ac:dyDescent="0.25">
      <c r="A113" s="82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 x14ac:dyDescent="0.25">
      <c r="A114" s="82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 x14ac:dyDescent="0.25">
      <c r="A115" s="82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 x14ac:dyDescent="0.25">
      <c r="A116" s="82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 x14ac:dyDescent="0.25">
      <c r="A117" s="82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 x14ac:dyDescent="0.25">
      <c r="A118" s="82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 x14ac:dyDescent="0.25">
      <c r="A119" s="82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 x14ac:dyDescent="0.25">
      <c r="A120" s="82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 x14ac:dyDescent="0.25">
      <c r="A121" s="82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 x14ac:dyDescent="0.25">
      <c r="A122" s="82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 x14ac:dyDescent="0.25">
      <c r="A123" s="82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 x14ac:dyDescent="0.25">
      <c r="A124" s="82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 x14ac:dyDescent="0.25">
      <c r="A125" s="82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 x14ac:dyDescent="0.25">
      <c r="A126" s="82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 x14ac:dyDescent="0.25">
      <c r="A127" s="82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 x14ac:dyDescent="0.25">
      <c r="A128" s="82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 x14ac:dyDescent="0.25">
      <c r="A129" s="82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 x14ac:dyDescent="0.25">
      <c r="A130" s="82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 x14ac:dyDescent="0.25">
      <c r="A131" s="82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 x14ac:dyDescent="0.25">
      <c r="A132" s="82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 x14ac:dyDescent="0.25">
      <c r="A133" s="82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 x14ac:dyDescent="0.25">
      <c r="A134" s="82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 x14ac:dyDescent="0.25">
      <c r="A135" s="82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 x14ac:dyDescent="0.25">
      <c r="A136" s="82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 x14ac:dyDescent="0.25">
      <c r="A137" s="82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 x14ac:dyDescent="0.25">
      <c r="A138" s="82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 x14ac:dyDescent="0.25">
      <c r="A139" s="82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 x14ac:dyDescent="0.25">
      <c r="A140" s="82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 x14ac:dyDescent="0.25">
      <c r="A141" s="82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 x14ac:dyDescent="0.25">
      <c r="A142" s="82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 x14ac:dyDescent="0.25">
      <c r="A143" s="82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 x14ac:dyDescent="0.25">
      <c r="A144" s="82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 x14ac:dyDescent="0.25">
      <c r="A145" s="82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 x14ac:dyDescent="0.25">
      <c r="A146" s="82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 x14ac:dyDescent="0.25">
      <c r="A147" s="82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 x14ac:dyDescent="0.25">
      <c r="A148" s="82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 x14ac:dyDescent="0.25">
      <c r="A149" s="82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 x14ac:dyDescent="0.25">
      <c r="A150" s="82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 x14ac:dyDescent="0.25">
      <c r="A151" s="82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 x14ac:dyDescent="0.25">
      <c r="A152" s="82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 x14ac:dyDescent="0.25">
      <c r="A153" s="82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 x14ac:dyDescent="0.25">
      <c r="A154" s="82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 x14ac:dyDescent="0.25">
      <c r="A155" s="82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 x14ac:dyDescent="0.25">
      <c r="A156" s="82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 x14ac:dyDescent="0.25">
      <c r="A157" s="82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 x14ac:dyDescent="0.25">
      <c r="A158" s="82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 x14ac:dyDescent="0.25">
      <c r="A159" s="82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 x14ac:dyDescent="0.25">
      <c r="A160" s="82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 x14ac:dyDescent="0.25">
      <c r="A161" s="82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 x14ac:dyDescent="0.25">
      <c r="A162" s="82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 x14ac:dyDescent="0.25">
      <c r="A163" s="82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 x14ac:dyDescent="0.25">
      <c r="A164" s="82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 x14ac:dyDescent="0.25">
      <c r="A165" s="82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 x14ac:dyDescent="0.25">
      <c r="A166" s="82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 x14ac:dyDescent="0.25">
      <c r="A167" s="82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 x14ac:dyDescent="0.25">
      <c r="A168" s="82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 x14ac:dyDescent="0.25">
      <c r="A169" s="82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 x14ac:dyDescent="0.25">
      <c r="A170" s="82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 x14ac:dyDescent="0.25">
      <c r="A171" s="82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 x14ac:dyDescent="0.25">
      <c r="A172" s="82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 x14ac:dyDescent="0.25">
      <c r="A173" s="82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 x14ac:dyDescent="0.25">
      <c r="A174" s="82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 x14ac:dyDescent="0.25">
      <c r="A175" s="82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 x14ac:dyDescent="0.25">
      <c r="A176" s="82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 x14ac:dyDescent="0.25">
      <c r="A177" s="82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 x14ac:dyDescent="0.25">
      <c r="A178" s="82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 x14ac:dyDescent="0.25">
      <c r="A179" s="82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 x14ac:dyDescent="0.25">
      <c r="A180" s="82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 x14ac:dyDescent="0.25">
      <c r="A181" s="82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 x14ac:dyDescent="0.25">
      <c r="A182" s="82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 x14ac:dyDescent="0.25">
      <c r="A183" s="82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 x14ac:dyDescent="0.25">
      <c r="A184" s="82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 x14ac:dyDescent="0.25">
      <c r="A185" s="82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 x14ac:dyDescent="0.25">
      <c r="A186" s="82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 x14ac:dyDescent="0.25">
      <c r="A187" s="82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 x14ac:dyDescent="0.25">
      <c r="A188" s="82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 x14ac:dyDescent="0.25">
      <c r="A189" s="82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 x14ac:dyDescent="0.25">
      <c r="A190" s="82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 x14ac:dyDescent="0.25">
      <c r="A191" s="82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 x14ac:dyDescent="0.25">
      <c r="A192" s="82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 x14ac:dyDescent="0.25">
      <c r="A193" s="82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 x14ac:dyDescent="0.25">
      <c r="A194" s="82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 x14ac:dyDescent="0.25">
      <c r="A195" s="82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 x14ac:dyDescent="0.25">
      <c r="A196" s="82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 x14ac:dyDescent="0.25">
      <c r="A197" s="82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 x14ac:dyDescent="0.25">
      <c r="A198" s="82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 x14ac:dyDescent="0.25">
      <c r="A199" s="82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 x14ac:dyDescent="0.25">
      <c r="A200" s="82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 x14ac:dyDescent="0.25">
      <c r="A201" s="82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 x14ac:dyDescent="0.25">
      <c r="A202" s="82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 x14ac:dyDescent="0.25">
      <c r="A203" s="82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 x14ac:dyDescent="0.25">
      <c r="A204" s="82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 x14ac:dyDescent="0.25">
      <c r="A205" s="82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 x14ac:dyDescent="0.25">
      <c r="A206" s="82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 x14ac:dyDescent="0.25">
      <c r="A207" s="82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 x14ac:dyDescent="0.25">
      <c r="A208" s="82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 x14ac:dyDescent="0.25">
      <c r="A209" s="82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 x14ac:dyDescent="0.25">
      <c r="A210" s="82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 x14ac:dyDescent="0.25">
      <c r="A211" s="82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 x14ac:dyDescent="0.25">
      <c r="A212" s="82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 x14ac:dyDescent="0.25">
      <c r="A213" s="82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 x14ac:dyDescent="0.25">
      <c r="A214" s="82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 x14ac:dyDescent="0.25">
      <c r="A215" s="82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 x14ac:dyDescent="0.25">
      <c r="A216" s="82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 x14ac:dyDescent="0.25">
      <c r="A217" s="82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 x14ac:dyDescent="0.25">
      <c r="A218" s="82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 x14ac:dyDescent="0.25">
      <c r="A219" s="82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 x14ac:dyDescent="0.25">
      <c r="A220" s="82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 x14ac:dyDescent="0.25">
      <c r="A221" s="82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 x14ac:dyDescent="0.25">
      <c r="A222" s="82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 x14ac:dyDescent="0.25">
      <c r="A223" s="82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 x14ac:dyDescent="0.25">
      <c r="A224" s="82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 x14ac:dyDescent="0.25">
      <c r="A225" s="82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 x14ac:dyDescent="0.25">
      <c r="A226" s="82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 x14ac:dyDescent="0.25">
      <c r="A227" s="82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 x14ac:dyDescent="0.25">
      <c r="A228" s="82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 x14ac:dyDescent="0.25">
      <c r="A229" s="82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 x14ac:dyDescent="0.25">
      <c r="A230" s="82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 x14ac:dyDescent="0.25">
      <c r="A231" s="82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 x14ac:dyDescent="0.25">
      <c r="A232" s="82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 x14ac:dyDescent="0.25">
      <c r="A233" s="82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 x14ac:dyDescent="0.25">
      <c r="A234" s="82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 x14ac:dyDescent="0.25">
      <c r="A235" s="82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 x14ac:dyDescent="0.25">
      <c r="A236" s="82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 x14ac:dyDescent="0.25">
      <c r="A237" s="82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 x14ac:dyDescent="0.25">
      <c r="A238" s="82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 x14ac:dyDescent="0.25">
      <c r="A239" s="82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 x14ac:dyDescent="0.25">
      <c r="A240" s="82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 x14ac:dyDescent="0.25">
      <c r="A241" s="82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 x14ac:dyDescent="0.25">
      <c r="A242" s="82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 x14ac:dyDescent="0.25">
      <c r="A243" s="82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 x14ac:dyDescent="0.25">
      <c r="A244" s="82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 x14ac:dyDescent="0.25">
      <c r="A245" s="82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 x14ac:dyDescent="0.25">
      <c r="A246" s="82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 x14ac:dyDescent="0.25">
      <c r="A247" s="82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 x14ac:dyDescent="0.25">
      <c r="A248" s="82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 x14ac:dyDescent="0.25">
      <c r="A249" s="82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 x14ac:dyDescent="0.25">
      <c r="A250" s="82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 x14ac:dyDescent="0.25">
      <c r="A251" s="82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 x14ac:dyDescent="0.25">
      <c r="A252" s="82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 x14ac:dyDescent="0.25">
      <c r="A253" s="82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 x14ac:dyDescent="0.25">
      <c r="A254" s="82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 x14ac:dyDescent="0.25">
      <c r="A255" s="82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 x14ac:dyDescent="0.25">
      <c r="A256" s="82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 x14ac:dyDescent="0.25">
      <c r="A257" s="82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 x14ac:dyDescent="0.25">
      <c r="A258" s="82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 x14ac:dyDescent="0.25">
      <c r="A259" s="82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 x14ac:dyDescent="0.25">
      <c r="A260" s="82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 x14ac:dyDescent="0.25">
      <c r="A261" s="82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 x14ac:dyDescent="0.25">
      <c r="A262" s="82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 x14ac:dyDescent="0.25">
      <c r="A263" s="82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 x14ac:dyDescent="0.25">
      <c r="A264" s="82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 x14ac:dyDescent="0.25">
      <c r="A265" s="82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 x14ac:dyDescent="0.25">
      <c r="A266" s="82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 x14ac:dyDescent="0.25">
      <c r="A267" s="82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 x14ac:dyDescent="0.25">
      <c r="A268" s="82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 x14ac:dyDescent="0.25">
      <c r="A269" s="82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 x14ac:dyDescent="0.25">
      <c r="A270" s="82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 x14ac:dyDescent="0.25">
      <c r="A271" s="82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 x14ac:dyDescent="0.25">
      <c r="A272" s="82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 x14ac:dyDescent="0.25">
      <c r="A273" s="82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 x14ac:dyDescent="0.25">
      <c r="A274" s="82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 x14ac:dyDescent="0.25">
      <c r="A275" s="82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 x14ac:dyDescent="0.25">
      <c r="A276" s="82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 x14ac:dyDescent="0.25">
      <c r="A277" s="82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 x14ac:dyDescent="0.25">
      <c r="A278" s="82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 x14ac:dyDescent="0.25">
      <c r="A279" s="82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 x14ac:dyDescent="0.25">
      <c r="A280" s="82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 x14ac:dyDescent="0.25">
      <c r="A281" s="82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 x14ac:dyDescent="0.25">
      <c r="A282" s="82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 x14ac:dyDescent="0.25">
      <c r="A283" s="82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 x14ac:dyDescent="0.25">
      <c r="A284" s="82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 x14ac:dyDescent="0.25">
      <c r="A285" s="82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 x14ac:dyDescent="0.25">
      <c r="A286" s="82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 x14ac:dyDescent="0.25">
      <c r="A287" s="82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 x14ac:dyDescent="0.25">
      <c r="A288" s="82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 x14ac:dyDescent="0.25">
      <c r="A289" s="82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 x14ac:dyDescent="0.25">
      <c r="A290" s="82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 x14ac:dyDescent="0.25">
      <c r="A291" s="82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 x14ac:dyDescent="0.25">
      <c r="A292" s="82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 x14ac:dyDescent="0.25">
      <c r="A293" s="82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 x14ac:dyDescent="0.25">
      <c r="A294" s="82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 x14ac:dyDescent="0.25">
      <c r="A295" s="82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 x14ac:dyDescent="0.25">
      <c r="A296" s="82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 x14ac:dyDescent="0.25">
      <c r="A297" s="82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 x14ac:dyDescent="0.25">
      <c r="A298" s="82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 x14ac:dyDescent="0.25">
      <c r="A299" s="82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 x14ac:dyDescent="0.25">
      <c r="A300" s="82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6" priority="7">
      <formula>$C1="Parcours Pédagogique"</formula>
    </cfRule>
    <cfRule type="expression" dxfId="35" priority="8">
      <formula>$C1="BLOC"</formula>
    </cfRule>
    <cfRule type="expression" dxfId="34" priority="9">
      <formula>$C1="OPTION"</formula>
    </cfRule>
  </conditionalFormatting>
  <conditionalFormatting sqref="A18:S300 T18">
    <cfRule type="expression" dxfId="33" priority="14">
      <formula>$C18="Modification MCC"</formula>
    </cfRule>
  </conditionalFormatting>
  <conditionalFormatting sqref="B1:S7 C8:S9 C10 E10 J10:S11 B12:M12 P12 B13:L13 B14:N14 P14:S17 B15:M17 B301:S999">
    <cfRule type="expression" dxfId="32" priority="11">
      <formula>$D1="Modification"</formula>
    </cfRule>
    <cfRule type="expression" dxfId="31" priority="12">
      <formula>$D1="Création"</formula>
    </cfRule>
    <cfRule type="expression" dxfId="30" priority="13">
      <formula>$D1="Fermeture"</formula>
    </cfRule>
  </conditionalFormatting>
  <conditionalFormatting sqref="B1:S7 C8:S9 J10:S11 B12:M12 B13:L13 B14:N14 B15:M17 B301:S999 P14:S17 C10 E10 P12">
    <cfRule type="expression" dxfId="29" priority="10">
      <formula>$D1="Modification MCC"</formula>
    </cfRule>
  </conditionalFormatting>
  <conditionalFormatting sqref="C1:S9 C10 E10 J10:S11 C12:S1001">
    <cfRule type="expression" dxfId="28" priority="1">
      <formula>$B1="Option"</formula>
    </cfRule>
  </conditionalFormatting>
  <conditionalFormatting sqref="J1:J1001">
    <cfRule type="expression" dxfId="27" priority="5">
      <formula>$I1="NON"</formula>
    </cfRule>
  </conditionalFormatting>
  <conditionalFormatting sqref="L18:L300">
    <cfRule type="expression" dxfId="26" priority="19">
      <formula>$K18="CCI (CC Intégral)"</formula>
    </cfRule>
  </conditionalFormatting>
  <conditionalFormatting sqref="M1:M1001 L18:L300">
    <cfRule type="expression" dxfId="25" priority="18">
      <formula>$K1="CT (Contrôle terminal)"</formula>
    </cfRule>
  </conditionalFormatting>
  <conditionalFormatting sqref="N1:O1001">
    <cfRule type="expression" dxfId="24" priority="4">
      <formula>$K1="CCI (CC Intégral)"</formula>
    </cfRule>
  </conditionalFormatting>
  <conditionalFormatting sqref="Q1:R1001">
    <cfRule type="expression" dxfId="23" priority="3">
      <formula>$P1="Autres"</formula>
    </cfRule>
  </conditionalFormatting>
  <conditionalFormatting sqref="S1:S1001 T18">
    <cfRule type="expression" dxfId="22" priority="2">
      <formula>$P1="CT (Contrôle terminal)"</formula>
    </cfRule>
  </conditionalFormatting>
  <conditionalFormatting sqref="T18 A18:S300">
    <cfRule type="expression" dxfId="21" priority="15">
      <formula>$C18="Modification"</formula>
    </cfRule>
    <cfRule type="expression" dxfId="20" priority="16">
      <formula>$C18="Création"</formula>
    </cfRule>
    <cfRule type="expression" dxfId="19" priority="1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70" zoomScaleNormal="70" zoomScalePageLayoutView="55" workbookViewId="0">
      <pane ySplit="18" topLeftCell="A41" activePane="bottomLeft" state="frozen"/>
      <selection pane="bottomLeft" activeCell="K48" sqref="K48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30" t="s">
        <v>227</v>
      </c>
      <c r="B7" s="127" t="str">
        <f>'Fiche Générale'!B3</f>
        <v>Portail_LLAC</v>
      </c>
      <c r="C7" s="153" t="s">
        <v>181</v>
      </c>
      <c r="D7" s="130"/>
      <c r="E7" s="137" t="str">
        <f>'Fiche Générale'!B4</f>
        <v>Humanités</v>
      </c>
      <c r="F7" s="138"/>
      <c r="G7" s="130" t="s">
        <v>229</v>
      </c>
      <c r="H7" s="152">
        <f>'Fiche Générale'!B5</f>
        <v>0</v>
      </c>
      <c r="I7" s="152"/>
      <c r="J7" s="152"/>
    </row>
    <row r="8" spans="1:10" ht="18" customHeight="1" x14ac:dyDescent="0.25">
      <c r="A8" s="130"/>
      <c r="B8" s="127"/>
      <c r="C8" s="153"/>
      <c r="D8" s="130"/>
      <c r="E8" s="139"/>
      <c r="F8" s="140"/>
      <c r="G8" s="130"/>
      <c r="H8" s="152"/>
      <c r="I8" s="152"/>
      <c r="J8" s="152"/>
    </row>
    <row r="9" spans="1:10" ht="18" customHeight="1" x14ac:dyDescent="0.25">
      <c r="A9" s="130"/>
      <c r="B9" s="127"/>
      <c r="C9" s="153"/>
      <c r="D9" s="130"/>
      <c r="E9" s="141"/>
      <c r="F9" s="142"/>
      <c r="G9" s="130"/>
      <c r="H9" s="152"/>
      <c r="I9" s="152"/>
      <c r="J9" s="152"/>
    </row>
    <row r="10" spans="1:10" ht="18" customHeight="1" x14ac:dyDescent="0.25">
      <c r="A10" s="130"/>
      <c r="B10" s="127"/>
      <c r="C10" s="144" t="s">
        <v>183</v>
      </c>
      <c r="D10" s="144"/>
      <c r="E10" s="145" t="str">
        <f>'Fiche Générale'!B9</f>
        <v>Arts et Métiers de l'Image</v>
      </c>
      <c r="F10" s="146"/>
      <c r="G10" s="146"/>
      <c r="H10" s="146"/>
      <c r="I10" s="146"/>
      <c r="J10" s="147"/>
    </row>
    <row r="11" spans="1:10" ht="18" customHeight="1" x14ac:dyDescent="0.25">
      <c r="A11" s="130"/>
      <c r="B11" s="127"/>
      <c r="C11" s="144"/>
      <c r="D11" s="144"/>
      <c r="E11" s="148"/>
      <c r="F11" s="149"/>
      <c r="G11" s="149"/>
      <c r="H11" s="149"/>
      <c r="I11" s="149"/>
      <c r="J11" s="150"/>
    </row>
    <row r="13" spans="1:10" x14ac:dyDescent="0.25">
      <c r="A13" s="119" t="s">
        <v>184</v>
      </c>
      <c r="B13" s="89" t="s">
        <v>272</v>
      </c>
      <c r="C13" s="119" t="s">
        <v>186</v>
      </c>
      <c r="D13" s="119"/>
      <c r="E13" s="119"/>
      <c r="F13" s="119"/>
      <c r="G13" s="119" t="s">
        <v>273</v>
      </c>
      <c r="H13" s="85">
        <f>Calcul!G7</f>
        <v>255</v>
      </c>
      <c r="I13" s="85"/>
    </row>
    <row r="14" spans="1:10" x14ac:dyDescent="0.25">
      <c r="A14" s="119"/>
      <c r="B14" s="92"/>
      <c r="C14" s="119"/>
      <c r="D14" s="119"/>
      <c r="E14" s="119"/>
      <c r="F14" s="119"/>
      <c r="G14" s="119"/>
      <c r="H14" s="85"/>
      <c r="I14" s="85"/>
    </row>
    <row r="15" spans="1:10" x14ac:dyDescent="0.25">
      <c r="A15" s="119" t="s">
        <v>188</v>
      </c>
      <c r="B15" s="89" t="s">
        <v>145</v>
      </c>
      <c r="C15" s="123" t="s">
        <v>189</v>
      </c>
      <c r="D15" s="124"/>
      <c r="E15" s="119"/>
      <c r="F15" s="119"/>
      <c r="G15" s="119" t="s">
        <v>274</v>
      </c>
      <c r="H15" s="85">
        <f>Calcul!G20</f>
        <v>235</v>
      </c>
      <c r="I15" s="85"/>
    </row>
    <row r="16" spans="1:10" x14ac:dyDescent="0.25">
      <c r="A16" s="119"/>
      <c r="B16" s="92"/>
      <c r="C16" s="125"/>
      <c r="D16" s="126"/>
      <c r="E16" s="119"/>
      <c r="F16" s="119"/>
      <c r="G16" s="119"/>
      <c r="H16" s="85"/>
      <c r="I16" s="85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 x14ac:dyDescent="0.25">
      <c r="A19" s="54">
        <v>0</v>
      </c>
      <c r="B19" s="52" t="s">
        <v>275</v>
      </c>
      <c r="C19" s="54" t="s">
        <v>11</v>
      </c>
      <c r="D19" s="54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36"/>
    </row>
    <row r="20" spans="1:15" ht="43.35" customHeight="1" x14ac:dyDescent="0.25">
      <c r="A20" s="54" t="s">
        <v>199</v>
      </c>
      <c r="B20" s="52" t="s">
        <v>276</v>
      </c>
      <c r="C20" s="54" t="s">
        <v>19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36"/>
    </row>
    <row r="21" spans="1:15" ht="43.35" customHeight="1" x14ac:dyDescent="0.25">
      <c r="A21" s="54" t="s">
        <v>201</v>
      </c>
      <c r="B21" s="52" t="s">
        <v>277</v>
      </c>
      <c r="C21" s="54" t="s">
        <v>19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36"/>
    </row>
    <row r="22" spans="1:15" ht="43.35" customHeight="1" x14ac:dyDescent="0.25">
      <c r="A22" s="54" t="s">
        <v>203</v>
      </c>
      <c r="B22" s="53" t="s">
        <v>278</v>
      </c>
      <c r="C22" s="54" t="s">
        <v>19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36"/>
    </row>
    <row r="23" spans="1:15" ht="43.35" customHeight="1" x14ac:dyDescent="0.25">
      <c r="A23" s="56"/>
      <c r="B23" s="53" t="s">
        <v>205</v>
      </c>
      <c r="C23" s="54" t="s">
        <v>29</v>
      </c>
      <c r="D23" s="67"/>
      <c r="E23" s="66"/>
      <c r="F23" s="66"/>
      <c r="G23" s="66"/>
      <c r="H23" s="67"/>
      <c r="I23" s="67"/>
      <c r="J23" s="67"/>
      <c r="K23" s="67"/>
      <c r="L23" s="67"/>
      <c r="M23" s="67"/>
      <c r="N23" s="66"/>
      <c r="O23" s="36"/>
    </row>
    <row r="24" spans="1:15" ht="43.35" customHeight="1" x14ac:dyDescent="0.25">
      <c r="A24" s="54" t="s">
        <v>206</v>
      </c>
      <c r="B24" s="53" t="s">
        <v>279</v>
      </c>
      <c r="C24" s="54" t="s">
        <v>19</v>
      </c>
      <c r="D24" s="67"/>
      <c r="E24" s="66"/>
      <c r="F24" s="66"/>
      <c r="G24" s="66"/>
      <c r="H24" s="67"/>
      <c r="I24" s="67"/>
      <c r="J24" s="67"/>
      <c r="K24" s="67"/>
      <c r="L24" s="67"/>
      <c r="M24" s="67"/>
      <c r="N24" s="66"/>
      <c r="O24" s="36"/>
    </row>
    <row r="25" spans="1:15" ht="43.35" customHeight="1" x14ac:dyDescent="0.25">
      <c r="A25" s="54" t="s">
        <v>208</v>
      </c>
      <c r="B25" s="53" t="s">
        <v>209</v>
      </c>
      <c r="C25" s="54" t="s">
        <v>19</v>
      </c>
      <c r="D25" s="67"/>
      <c r="E25" s="66"/>
      <c r="F25" s="66"/>
      <c r="G25" s="66"/>
      <c r="H25" s="67"/>
      <c r="I25" s="67"/>
      <c r="J25" s="67"/>
      <c r="K25" s="67"/>
      <c r="L25" s="67"/>
      <c r="M25" s="67"/>
      <c r="N25" s="66"/>
      <c r="O25" s="36"/>
    </row>
    <row r="26" spans="1:15" ht="43.35" customHeight="1" x14ac:dyDescent="0.25">
      <c r="A26" s="54" t="s">
        <v>210</v>
      </c>
      <c r="B26" s="53" t="s">
        <v>211</v>
      </c>
      <c r="C26" s="54" t="s">
        <v>19</v>
      </c>
      <c r="D26" s="67"/>
      <c r="E26" s="66"/>
      <c r="F26" s="66"/>
      <c r="G26" s="66"/>
      <c r="H26" s="67"/>
      <c r="I26" s="67"/>
      <c r="J26" s="67"/>
      <c r="K26" s="67"/>
      <c r="L26" s="67"/>
      <c r="M26" s="67"/>
      <c r="N26" s="66"/>
      <c r="O26" s="36"/>
    </row>
    <row r="27" spans="1:15" ht="43.35" customHeight="1" x14ac:dyDescent="0.25">
      <c r="A27" s="23"/>
      <c r="B27" s="68" t="s">
        <v>212</v>
      </c>
      <c r="C27" s="20" t="s">
        <v>11</v>
      </c>
      <c r="D27" s="20">
        <v>6</v>
      </c>
      <c r="E27" s="5"/>
      <c r="F27" s="5"/>
      <c r="G27" s="5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35" customHeight="1" x14ac:dyDescent="0.25">
      <c r="A28" s="23"/>
      <c r="B28" s="70" t="s">
        <v>213</v>
      </c>
      <c r="C28" s="20" t="s">
        <v>19</v>
      </c>
      <c r="D28" s="20"/>
      <c r="E28" s="5"/>
      <c r="F28" s="5"/>
      <c r="G28" s="5"/>
      <c r="H28" s="20" t="s">
        <v>101</v>
      </c>
      <c r="I28" s="78">
        <v>20</v>
      </c>
      <c r="J28" s="70"/>
      <c r="K28" s="20"/>
      <c r="L28" s="20"/>
      <c r="M28" s="20" t="s">
        <v>12</v>
      </c>
      <c r="N28" s="5"/>
      <c r="O28" s="5"/>
    </row>
    <row r="29" spans="1:15" ht="43.35" customHeight="1" x14ac:dyDescent="0.25">
      <c r="A29" s="23"/>
      <c r="B29" s="69" t="s">
        <v>289</v>
      </c>
      <c r="C29" s="20" t="s">
        <v>19</v>
      </c>
      <c r="D29" s="20"/>
      <c r="E29" s="5"/>
      <c r="F29" s="5"/>
      <c r="G29" s="5"/>
      <c r="H29" s="20" t="s">
        <v>132</v>
      </c>
      <c r="I29" s="79">
        <v>15</v>
      </c>
      <c r="J29" s="69"/>
      <c r="K29" s="20"/>
      <c r="L29" s="20"/>
      <c r="M29" s="20" t="s">
        <v>12</v>
      </c>
      <c r="N29" s="5"/>
      <c r="O29" s="5"/>
    </row>
    <row r="30" spans="1:15" ht="43.35" customHeight="1" x14ac:dyDescent="0.25">
      <c r="A30" s="23"/>
      <c r="B30" s="71" t="s">
        <v>290</v>
      </c>
      <c r="C30" s="20" t="s">
        <v>19</v>
      </c>
      <c r="D30" s="20"/>
      <c r="E30" s="5"/>
      <c r="F30" s="5"/>
      <c r="G30" s="5"/>
      <c r="H30" s="20" t="s">
        <v>101</v>
      </c>
      <c r="I30" s="79">
        <v>15</v>
      </c>
      <c r="J30" s="69"/>
      <c r="K30" s="20"/>
      <c r="L30" s="20"/>
      <c r="M30" s="20" t="s">
        <v>12</v>
      </c>
      <c r="N30" s="5"/>
      <c r="O30" s="5"/>
    </row>
    <row r="31" spans="1:15" ht="43.35" customHeight="1" x14ac:dyDescent="0.25">
      <c r="A31" s="23"/>
      <c r="B31" s="70" t="s">
        <v>215</v>
      </c>
      <c r="C31" s="20" t="s">
        <v>19</v>
      </c>
      <c r="D31" s="20"/>
      <c r="E31" s="5"/>
      <c r="F31" s="5"/>
      <c r="G31" s="5"/>
      <c r="H31" s="20" t="s">
        <v>101</v>
      </c>
      <c r="I31" s="78"/>
      <c r="J31" s="70">
        <v>20</v>
      </c>
      <c r="K31" s="20"/>
      <c r="L31" s="20"/>
      <c r="M31" s="20" t="s">
        <v>20</v>
      </c>
      <c r="N31" s="5" t="s">
        <v>280</v>
      </c>
      <c r="O31" s="5"/>
    </row>
    <row r="32" spans="1:15" ht="43.35" customHeight="1" x14ac:dyDescent="0.25">
      <c r="A32" s="23"/>
      <c r="B32" s="68"/>
      <c r="C32" s="20"/>
      <c r="D32" s="20"/>
      <c r="E32" s="5"/>
      <c r="F32" s="5"/>
      <c r="G32" s="5"/>
      <c r="H32" s="20"/>
      <c r="I32" s="79"/>
      <c r="J32" s="69"/>
      <c r="K32" s="20"/>
      <c r="L32" s="20"/>
      <c r="M32" s="20"/>
      <c r="N32" s="5"/>
      <c r="O32" s="5"/>
    </row>
    <row r="33" spans="1:15" ht="43.35" customHeight="1" x14ac:dyDescent="0.25">
      <c r="A33" s="23"/>
      <c r="B33" s="68" t="s">
        <v>216</v>
      </c>
      <c r="C33" s="20" t="s">
        <v>11</v>
      </c>
      <c r="D33" s="20">
        <v>6</v>
      </c>
      <c r="E33" s="5"/>
      <c r="F33" s="5"/>
      <c r="G33" s="5"/>
      <c r="H33" s="20" t="s">
        <v>101</v>
      </c>
      <c r="I33" s="79"/>
      <c r="J33" s="69"/>
      <c r="K33" s="20"/>
      <c r="L33" s="20"/>
      <c r="M33" s="20"/>
      <c r="N33" s="5"/>
      <c r="O33" s="5"/>
    </row>
    <row r="34" spans="1:15" ht="43.35" customHeight="1" x14ac:dyDescent="0.25">
      <c r="A34" s="23"/>
      <c r="B34" s="69" t="s">
        <v>291</v>
      </c>
      <c r="C34" s="20" t="s">
        <v>19</v>
      </c>
      <c r="D34" s="20"/>
      <c r="E34" s="5"/>
      <c r="F34" s="5"/>
      <c r="G34" s="5"/>
      <c r="H34" s="20" t="s">
        <v>101</v>
      </c>
      <c r="I34" s="79"/>
      <c r="J34" s="69"/>
      <c r="K34" s="20">
        <v>18</v>
      </c>
      <c r="L34" s="20"/>
      <c r="M34" s="20" t="s">
        <v>12</v>
      </c>
      <c r="N34" s="5"/>
      <c r="O34" s="5" t="s">
        <v>295</v>
      </c>
    </row>
    <row r="35" spans="1:15" ht="43.35" customHeight="1" x14ac:dyDescent="0.25">
      <c r="A35" s="23"/>
      <c r="B35" s="69" t="s">
        <v>292</v>
      </c>
      <c r="C35" s="20" t="s">
        <v>19</v>
      </c>
      <c r="D35" s="20"/>
      <c r="E35" s="5"/>
      <c r="F35" s="5"/>
      <c r="G35" s="5"/>
      <c r="H35" s="20" t="s">
        <v>101</v>
      </c>
      <c r="I35" s="79"/>
      <c r="J35" s="69">
        <v>18</v>
      </c>
      <c r="K35" s="20"/>
      <c r="L35" s="20"/>
      <c r="M35" s="20" t="s">
        <v>12</v>
      </c>
      <c r="N35" s="5" t="s">
        <v>280</v>
      </c>
      <c r="O35" s="5"/>
    </row>
    <row r="36" spans="1:15" ht="43.35" customHeight="1" x14ac:dyDescent="0.25">
      <c r="A36" s="23"/>
      <c r="B36" s="69" t="s">
        <v>293</v>
      </c>
      <c r="C36" s="20" t="s">
        <v>19</v>
      </c>
      <c r="D36" s="20"/>
      <c r="E36" s="5"/>
      <c r="F36" s="5"/>
      <c r="G36" s="5"/>
      <c r="H36" s="20" t="s">
        <v>101</v>
      </c>
      <c r="I36" s="79"/>
      <c r="J36" s="69"/>
      <c r="K36" s="20">
        <v>18</v>
      </c>
      <c r="L36" s="20"/>
      <c r="M36" s="20" t="s">
        <v>12</v>
      </c>
      <c r="N36" s="5"/>
      <c r="O36" s="5" t="s">
        <v>295</v>
      </c>
    </row>
    <row r="37" spans="1:15" ht="43.35" customHeight="1" x14ac:dyDescent="0.25">
      <c r="A37" s="23"/>
      <c r="B37" s="77" t="s">
        <v>294</v>
      </c>
      <c r="C37" s="20" t="s">
        <v>19</v>
      </c>
      <c r="D37" s="20"/>
      <c r="E37" s="5"/>
      <c r="F37" s="5"/>
      <c r="G37" s="5"/>
      <c r="H37" s="20" t="s">
        <v>101</v>
      </c>
      <c r="I37" s="79"/>
      <c r="J37" s="69"/>
      <c r="K37" s="20">
        <v>18</v>
      </c>
      <c r="L37" s="20"/>
      <c r="M37" s="20" t="s">
        <v>12</v>
      </c>
      <c r="N37" s="5"/>
      <c r="O37" s="5" t="s">
        <v>295</v>
      </c>
    </row>
    <row r="38" spans="1:15" ht="43.35" customHeight="1" x14ac:dyDescent="0.25">
      <c r="A38" s="23"/>
      <c r="B38" s="68"/>
      <c r="C38" s="20"/>
      <c r="D38" s="20"/>
      <c r="E38" s="5"/>
      <c r="F38" s="5"/>
      <c r="G38" s="5"/>
      <c r="H38" s="20"/>
      <c r="I38" s="79"/>
      <c r="J38" s="69"/>
      <c r="K38" s="20"/>
      <c r="L38" s="20"/>
      <c r="M38" s="20"/>
      <c r="N38" s="5"/>
      <c r="O38" s="5"/>
    </row>
    <row r="39" spans="1:15" ht="43.35" customHeight="1" x14ac:dyDescent="0.25">
      <c r="A39" s="23"/>
      <c r="B39" s="68" t="s">
        <v>281</v>
      </c>
      <c r="C39" s="20" t="s">
        <v>11</v>
      </c>
      <c r="D39" s="20">
        <v>6</v>
      </c>
      <c r="E39" s="5"/>
      <c r="F39" s="5"/>
      <c r="G39" s="5"/>
      <c r="H39" s="20" t="s">
        <v>89</v>
      </c>
      <c r="I39" s="79"/>
      <c r="J39" s="69"/>
      <c r="K39" s="20"/>
      <c r="L39" s="20"/>
      <c r="M39" s="20"/>
      <c r="N39" s="5"/>
      <c r="O39" s="5"/>
    </row>
    <row r="40" spans="1:15" ht="43.35" customHeight="1" x14ac:dyDescent="0.25">
      <c r="A40" s="23"/>
      <c r="B40" s="77" t="s">
        <v>296</v>
      </c>
      <c r="C40" s="20" t="s">
        <v>19</v>
      </c>
      <c r="D40" s="20"/>
      <c r="E40" s="5"/>
      <c r="F40" s="5"/>
      <c r="G40" s="5"/>
      <c r="H40" s="20" t="s">
        <v>89</v>
      </c>
      <c r="I40" s="79"/>
      <c r="J40" s="69">
        <v>20</v>
      </c>
      <c r="K40" s="20"/>
      <c r="L40" s="20"/>
      <c r="M40" s="20" t="s">
        <v>12</v>
      </c>
      <c r="N40" s="5"/>
      <c r="O40" s="5"/>
    </row>
    <row r="41" spans="1:15" ht="43.35" customHeight="1" x14ac:dyDescent="0.25">
      <c r="A41" s="23"/>
      <c r="B41" s="77" t="s">
        <v>297</v>
      </c>
      <c r="C41" s="20" t="s">
        <v>19</v>
      </c>
      <c r="D41" s="20"/>
      <c r="E41" s="5"/>
      <c r="F41" s="5"/>
      <c r="G41" s="5"/>
      <c r="H41" s="20" t="s">
        <v>89</v>
      </c>
      <c r="I41" s="79"/>
      <c r="J41" s="69">
        <v>12</v>
      </c>
      <c r="K41" s="20"/>
      <c r="L41" s="20"/>
      <c r="M41" s="20" t="s">
        <v>12</v>
      </c>
      <c r="N41" s="5"/>
      <c r="O41" s="5"/>
    </row>
    <row r="42" spans="1:15" ht="43.35" customHeight="1" x14ac:dyDescent="0.25">
      <c r="A42" s="23"/>
      <c r="B42" s="70"/>
      <c r="C42" s="20"/>
      <c r="D42" s="20"/>
      <c r="E42" s="5"/>
      <c r="F42" s="5"/>
      <c r="G42" s="5"/>
      <c r="H42" s="20"/>
      <c r="I42" s="78"/>
      <c r="J42" s="70"/>
      <c r="K42" s="20"/>
      <c r="L42" s="20"/>
      <c r="M42" s="20"/>
      <c r="N42" s="5"/>
      <c r="O42" s="5"/>
    </row>
    <row r="43" spans="1:15" ht="43.35" customHeight="1" x14ac:dyDescent="0.25">
      <c r="A43" s="23"/>
      <c r="B43" s="68" t="s">
        <v>224</v>
      </c>
      <c r="C43" s="20" t="s">
        <v>11</v>
      </c>
      <c r="D43" s="20">
        <v>6</v>
      </c>
      <c r="E43" s="5"/>
      <c r="F43" s="5"/>
      <c r="G43" s="5"/>
      <c r="H43" s="20" t="s">
        <v>101</v>
      </c>
      <c r="I43" s="79"/>
      <c r="J43" s="69"/>
      <c r="K43" s="20"/>
      <c r="L43" s="20"/>
      <c r="M43" s="20"/>
      <c r="N43" s="5"/>
      <c r="O43" s="5"/>
    </row>
    <row r="44" spans="1:15" ht="43.35" customHeight="1" x14ac:dyDescent="0.25">
      <c r="A44" s="23"/>
      <c r="B44" s="70" t="s">
        <v>298</v>
      </c>
      <c r="C44" s="20" t="s">
        <v>19</v>
      </c>
      <c r="D44" s="20"/>
      <c r="E44" s="5"/>
      <c r="F44" s="5"/>
      <c r="G44" s="5"/>
      <c r="H44" s="20" t="s">
        <v>101</v>
      </c>
      <c r="I44" s="78"/>
      <c r="J44" s="70"/>
      <c r="K44" s="20">
        <v>18</v>
      </c>
      <c r="L44" s="20"/>
      <c r="M44" s="20" t="s">
        <v>12</v>
      </c>
      <c r="N44" s="5"/>
      <c r="O44" s="5" t="s">
        <v>295</v>
      </c>
    </row>
    <row r="45" spans="1:15" ht="43.35" customHeight="1" x14ac:dyDescent="0.25">
      <c r="A45" s="23"/>
      <c r="B45" s="77" t="s">
        <v>299</v>
      </c>
      <c r="C45" s="20" t="s">
        <v>19</v>
      </c>
      <c r="D45" s="20"/>
      <c r="E45" s="5"/>
      <c r="F45" s="5"/>
      <c r="G45" s="5"/>
      <c r="H45" s="20" t="s">
        <v>101</v>
      </c>
      <c r="I45" s="69"/>
      <c r="J45" s="69">
        <v>20</v>
      </c>
      <c r="K45" s="20"/>
      <c r="L45" s="20"/>
      <c r="M45" s="20" t="s">
        <v>12</v>
      </c>
      <c r="N45" s="5"/>
      <c r="O45" s="5"/>
    </row>
    <row r="46" spans="1:15" ht="43.35" customHeight="1" x14ac:dyDescent="0.3">
      <c r="A46" s="24"/>
      <c r="B46" s="77" t="s">
        <v>300</v>
      </c>
      <c r="C46" s="20" t="s">
        <v>19</v>
      </c>
      <c r="D46" s="10"/>
      <c r="E46" s="6"/>
      <c r="F46" s="6"/>
      <c r="G46" s="6"/>
      <c r="H46" s="10" t="s">
        <v>101</v>
      </c>
      <c r="I46" s="69"/>
      <c r="J46" s="69"/>
      <c r="K46" s="20">
        <v>18</v>
      </c>
      <c r="L46" s="20"/>
      <c r="M46" s="20" t="s">
        <v>12</v>
      </c>
      <c r="N46" s="6"/>
      <c r="O46" s="5" t="s">
        <v>295</v>
      </c>
    </row>
    <row r="47" spans="1:15" ht="43.35" customHeight="1" x14ac:dyDescent="0.3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6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 x14ac:dyDescent="0.3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6"/>
      <c r="C51" s="20"/>
      <c r="D51" s="10"/>
      <c r="E51" s="6"/>
      <c r="F51" s="6"/>
      <c r="G51" s="6"/>
      <c r="H51" s="10"/>
      <c r="I51" s="12"/>
      <c r="J51" s="12"/>
      <c r="K51" s="20"/>
      <c r="L51" s="20"/>
      <c r="M51" s="20"/>
      <c r="N51" s="6"/>
      <c r="O51" s="6"/>
    </row>
    <row r="52" spans="1:15" ht="43.35" customHeight="1" x14ac:dyDescent="0.3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5"/>
      <c r="B53" s="27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 x14ac:dyDescent="0.3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18" priority="7">
      <formula>$C1="Option"</formula>
    </cfRule>
  </conditionalFormatting>
  <conditionalFormatting sqref="A1:O7 C8:O9 C10 E10 K10:O11 A12:O12 A13:H13 J13:O16 A14:F14 A15:H15 A16:F16 A17:O21 C22:O25 A22:A26 A26:O999">
    <cfRule type="expression" dxfId="17" priority="11">
      <formula>$F1="Modification"</formula>
    </cfRule>
    <cfRule type="expression" dxfId="16" priority="12">
      <formula>$F1="Création"</formula>
    </cfRule>
  </conditionalFormatting>
  <conditionalFormatting sqref="A1:O7 C8:O9 K10:O11 A12:O12 J13:O16 A17:O21 C22:O25 A26:O999 E10 A13:H13 A14:F14 A15:H15 A16:F16 A22:A26 C10">
    <cfRule type="expression" dxfId="15" priority="10">
      <formula>$F1="Fermeture"</formula>
    </cfRule>
  </conditionalFormatting>
  <conditionalFormatting sqref="B22:B26">
    <cfRule type="expression" dxfId="14" priority="1">
      <formula>$F22="Fermeture"</formula>
    </cfRule>
    <cfRule type="expression" dxfId="13" priority="2">
      <formula>$F22="Modification"</formula>
    </cfRule>
    <cfRule type="expression" dxfId="12" priority="3">
      <formula>$F22="Création"</formula>
    </cfRule>
  </conditionalFormatting>
  <conditionalFormatting sqref="N1:N999">
    <cfRule type="expression" dxfId="11" priority="9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75" zoomScaleNormal="75" zoomScalePageLayoutView="75" workbookViewId="0">
      <pane ySplit="18" topLeftCell="A19" activePane="bottomLeft" state="frozen"/>
      <selection pane="bottomLeft" activeCell="J44" sqref="J44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 x14ac:dyDescent="0.25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 x14ac:dyDescent="0.25">
      <c r="A7" s="130" t="s">
        <v>180</v>
      </c>
      <c r="B7" s="127" t="str">
        <f>'Fiche Générale'!B3</f>
        <v>Portail_LLAC</v>
      </c>
      <c r="C7" s="130" t="s">
        <v>181</v>
      </c>
      <c r="D7" s="130"/>
      <c r="E7" s="137" t="str">
        <f>'Fiche Générale'!B4</f>
        <v>Humanités</v>
      </c>
      <c r="F7" s="138"/>
      <c r="G7" s="130" t="s">
        <v>182</v>
      </c>
      <c r="H7" s="152">
        <f>'Fiche Générale'!B5</f>
        <v>0</v>
      </c>
      <c r="I7" s="152"/>
      <c r="J7" s="152"/>
    </row>
    <row r="8" spans="1:10" ht="18" customHeight="1" x14ac:dyDescent="0.25">
      <c r="A8" s="130"/>
      <c r="B8" s="127"/>
      <c r="C8" s="130"/>
      <c r="D8" s="130"/>
      <c r="E8" s="139"/>
      <c r="F8" s="140"/>
      <c r="G8" s="130"/>
      <c r="H8" s="152"/>
      <c r="I8" s="152"/>
      <c r="J8" s="152"/>
    </row>
    <row r="9" spans="1:10" ht="18" customHeight="1" x14ac:dyDescent="0.25">
      <c r="A9" s="130"/>
      <c r="B9" s="127"/>
      <c r="C9" s="130"/>
      <c r="D9" s="130"/>
      <c r="E9" s="141"/>
      <c r="F9" s="142"/>
      <c r="G9" s="130"/>
      <c r="H9" s="152"/>
      <c r="I9" s="152"/>
      <c r="J9" s="152"/>
    </row>
    <row r="10" spans="1:10" ht="18" customHeight="1" x14ac:dyDescent="0.25">
      <c r="A10" s="130"/>
      <c r="B10" s="127"/>
      <c r="C10" s="144" t="s">
        <v>183</v>
      </c>
      <c r="D10" s="144"/>
      <c r="E10" s="154" t="str">
        <f>'Fiche Générale'!B9</f>
        <v>Arts et Métiers de l'Image</v>
      </c>
      <c r="F10" s="154"/>
      <c r="G10" s="154"/>
      <c r="H10" s="154"/>
      <c r="I10" s="154"/>
      <c r="J10" s="154"/>
    </row>
    <row r="11" spans="1:10" ht="18" customHeight="1" x14ac:dyDescent="0.25">
      <c r="A11" s="130"/>
      <c r="B11" s="127"/>
      <c r="C11" s="144"/>
      <c r="D11" s="144"/>
      <c r="E11" s="154"/>
      <c r="F11" s="154"/>
      <c r="G11" s="154"/>
      <c r="H11" s="154"/>
      <c r="I11" s="154"/>
      <c r="J11" s="154"/>
    </row>
    <row r="12" spans="1:10" x14ac:dyDescent="0.25">
      <c r="C12" s="14" t="s">
        <v>157</v>
      </c>
    </row>
    <row r="13" spans="1:10" x14ac:dyDescent="0.25">
      <c r="A13" s="119" t="s">
        <v>184</v>
      </c>
      <c r="B13" s="89" t="str">
        <f>'S3 Maquette'!B13</f>
        <v>2ème année de Portail</v>
      </c>
      <c r="C13" s="119" t="s">
        <v>186</v>
      </c>
      <c r="D13" s="119"/>
      <c r="E13" s="174">
        <f>'S3 Maquette'!E13</f>
        <v>0</v>
      </c>
      <c r="F13" s="174"/>
      <c r="G13" s="119" t="s">
        <v>273</v>
      </c>
      <c r="H13" s="85">
        <f>Calcul!J7</f>
        <v>233</v>
      </c>
      <c r="I13" s="85"/>
      <c r="J13" s="28"/>
    </row>
    <row r="14" spans="1:10" x14ac:dyDescent="0.25">
      <c r="A14" s="119"/>
      <c r="B14" s="92"/>
      <c r="C14" s="119"/>
      <c r="D14" s="119"/>
      <c r="E14" s="174"/>
      <c r="F14" s="174"/>
      <c r="G14" s="119"/>
      <c r="H14" s="85"/>
      <c r="I14" s="85"/>
      <c r="J14" s="28"/>
    </row>
    <row r="15" spans="1:10" x14ac:dyDescent="0.25">
      <c r="A15" s="119" t="s">
        <v>188</v>
      </c>
      <c r="B15" s="89" t="s">
        <v>146</v>
      </c>
      <c r="C15" s="123" t="s">
        <v>189</v>
      </c>
      <c r="D15" s="124"/>
      <c r="E15" s="119"/>
      <c r="F15" s="119"/>
      <c r="G15" s="161" t="s">
        <v>258</v>
      </c>
      <c r="H15" s="122">
        <f>Calcul!J20</f>
        <v>213</v>
      </c>
      <c r="I15" s="122"/>
      <c r="J15" s="28"/>
    </row>
    <row r="16" spans="1:10" x14ac:dyDescent="0.25">
      <c r="A16" s="119"/>
      <c r="B16" s="92"/>
      <c r="C16" s="125"/>
      <c r="D16" s="126"/>
      <c r="E16" s="119"/>
      <c r="F16" s="119"/>
      <c r="G16" s="163"/>
      <c r="H16" s="122"/>
      <c r="I16" s="122"/>
      <c r="J16" s="28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 x14ac:dyDescent="0.25">
      <c r="A19" s="54">
        <v>0</v>
      </c>
      <c r="B19" s="52" t="s">
        <v>282</v>
      </c>
      <c r="C19" s="54" t="s">
        <v>11</v>
      </c>
      <c r="D19" s="54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36"/>
    </row>
    <row r="20" spans="1:15" ht="43.35" customHeight="1" x14ac:dyDescent="0.25">
      <c r="A20" s="54" t="s">
        <v>199</v>
      </c>
      <c r="B20" s="52" t="s">
        <v>283</v>
      </c>
      <c r="C20" s="54" t="s">
        <v>19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36"/>
    </row>
    <row r="21" spans="1:15" ht="43.35" customHeight="1" x14ac:dyDescent="0.25">
      <c r="A21" s="54" t="s">
        <v>201</v>
      </c>
      <c r="B21" s="52" t="s">
        <v>284</v>
      </c>
      <c r="C21" s="54" t="s">
        <v>19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36"/>
    </row>
    <row r="22" spans="1:15" ht="43.35" customHeight="1" x14ac:dyDescent="0.25">
      <c r="A22" s="54" t="s">
        <v>203</v>
      </c>
      <c r="B22" s="53" t="s">
        <v>285</v>
      </c>
      <c r="C22" s="54" t="s">
        <v>19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36"/>
    </row>
    <row r="23" spans="1:15" ht="43.35" customHeight="1" x14ac:dyDescent="0.25">
      <c r="A23" s="57"/>
      <c r="B23" s="53" t="s">
        <v>205</v>
      </c>
      <c r="C23" s="54" t="s">
        <v>29</v>
      </c>
      <c r="D23" s="67"/>
      <c r="E23" s="66"/>
      <c r="F23" s="66"/>
      <c r="G23" s="66"/>
      <c r="H23" s="67"/>
      <c r="I23" s="67"/>
      <c r="J23" s="67"/>
      <c r="K23" s="67"/>
      <c r="L23" s="67"/>
      <c r="M23" s="67"/>
      <c r="N23" s="66"/>
      <c r="O23" s="36"/>
    </row>
    <row r="24" spans="1:15" ht="43.35" customHeight="1" x14ac:dyDescent="0.25">
      <c r="A24" s="54" t="s">
        <v>206</v>
      </c>
      <c r="B24" s="53" t="s">
        <v>286</v>
      </c>
      <c r="C24" s="54" t="s">
        <v>19</v>
      </c>
      <c r="D24" s="67"/>
      <c r="E24" s="66"/>
      <c r="F24" s="66"/>
      <c r="G24" s="66"/>
      <c r="H24" s="67"/>
      <c r="I24" s="67"/>
      <c r="J24" s="67"/>
      <c r="K24" s="67"/>
      <c r="L24" s="67"/>
      <c r="M24" s="67"/>
      <c r="N24" s="66"/>
      <c r="O24" s="36"/>
    </row>
    <row r="25" spans="1:15" ht="43.35" customHeight="1" x14ac:dyDescent="0.25">
      <c r="A25" s="54" t="s">
        <v>208</v>
      </c>
      <c r="B25" s="53" t="s">
        <v>209</v>
      </c>
      <c r="C25" s="54" t="s">
        <v>19</v>
      </c>
      <c r="D25" s="67"/>
      <c r="E25" s="66"/>
      <c r="F25" s="66"/>
      <c r="G25" s="66"/>
      <c r="H25" s="67"/>
      <c r="I25" s="67"/>
      <c r="J25" s="67"/>
      <c r="K25" s="67"/>
      <c r="L25" s="67"/>
      <c r="M25" s="67"/>
      <c r="N25" s="66"/>
      <c r="O25" s="36"/>
    </row>
    <row r="26" spans="1:15" ht="43.35" customHeight="1" x14ac:dyDescent="0.25">
      <c r="A26" s="54" t="s">
        <v>210</v>
      </c>
      <c r="B26" s="53" t="s">
        <v>211</v>
      </c>
      <c r="C26" s="54" t="s">
        <v>19</v>
      </c>
      <c r="D26" s="67"/>
      <c r="E26" s="66"/>
      <c r="F26" s="66"/>
      <c r="G26" s="66"/>
      <c r="H26" s="67"/>
      <c r="I26" s="67"/>
      <c r="J26" s="67"/>
      <c r="K26" s="67"/>
      <c r="L26" s="67"/>
      <c r="M26" s="67"/>
      <c r="N26" s="66"/>
      <c r="O26" s="36"/>
    </row>
    <row r="27" spans="1:15" ht="43.35" customHeight="1" x14ac:dyDescent="0.25">
      <c r="A27" s="23"/>
      <c r="B27" s="68" t="s">
        <v>212</v>
      </c>
      <c r="C27" s="20" t="s">
        <v>11</v>
      </c>
      <c r="D27" s="20">
        <v>6</v>
      </c>
      <c r="E27" s="5"/>
      <c r="F27" s="5"/>
      <c r="G27" s="5"/>
      <c r="H27" s="20" t="s">
        <v>101</v>
      </c>
      <c r="I27" s="20"/>
      <c r="J27" s="20"/>
      <c r="K27" s="20"/>
      <c r="L27" s="20"/>
      <c r="M27" s="20"/>
      <c r="N27" s="5"/>
      <c r="O27" s="5"/>
    </row>
    <row r="28" spans="1:15" ht="43.35" customHeight="1" x14ac:dyDescent="0.25">
      <c r="A28" s="23"/>
      <c r="B28" s="70" t="s">
        <v>213</v>
      </c>
      <c r="C28" s="20" t="s">
        <v>19</v>
      </c>
      <c r="D28" s="20"/>
      <c r="E28" s="5"/>
      <c r="F28" s="5"/>
      <c r="G28" s="5"/>
      <c r="H28" s="20" t="s">
        <v>101</v>
      </c>
      <c r="I28" s="78">
        <v>20</v>
      </c>
      <c r="J28" s="70"/>
      <c r="K28" s="20"/>
      <c r="L28" s="20"/>
      <c r="M28" s="20" t="s">
        <v>12</v>
      </c>
      <c r="N28" s="5"/>
      <c r="O28" s="5"/>
    </row>
    <row r="29" spans="1:15" ht="43.35" customHeight="1" x14ac:dyDescent="0.25">
      <c r="A29" s="23"/>
      <c r="B29" s="71" t="s">
        <v>301</v>
      </c>
      <c r="C29" s="20" t="s">
        <v>19</v>
      </c>
      <c r="D29" s="20"/>
      <c r="E29" s="5"/>
      <c r="F29" s="5"/>
      <c r="G29" s="5"/>
      <c r="H29" s="20" t="s">
        <v>101</v>
      </c>
      <c r="I29" s="79">
        <v>15</v>
      </c>
      <c r="J29" s="69"/>
      <c r="K29" s="20"/>
      <c r="L29" s="20"/>
      <c r="M29" s="20" t="s">
        <v>12</v>
      </c>
      <c r="N29" s="5"/>
      <c r="O29" s="5"/>
    </row>
    <row r="30" spans="1:15" ht="43.35" customHeight="1" x14ac:dyDescent="0.25">
      <c r="A30" s="23"/>
      <c r="B30" s="69" t="s">
        <v>290</v>
      </c>
      <c r="C30" s="20" t="s">
        <v>19</v>
      </c>
      <c r="D30" s="20"/>
      <c r="E30" s="5"/>
      <c r="F30" s="5"/>
      <c r="G30" s="5"/>
      <c r="H30" s="20" t="s">
        <v>101</v>
      </c>
      <c r="I30" s="79">
        <v>15</v>
      </c>
      <c r="J30" s="69"/>
      <c r="K30" s="20"/>
      <c r="L30" s="20"/>
      <c r="M30" s="20" t="s">
        <v>12</v>
      </c>
      <c r="N30" s="5"/>
      <c r="O30" s="5"/>
    </row>
    <row r="31" spans="1:15" ht="43.35" customHeight="1" x14ac:dyDescent="0.25">
      <c r="A31" s="23"/>
      <c r="B31" s="70" t="s">
        <v>215</v>
      </c>
      <c r="C31" s="20" t="s">
        <v>19</v>
      </c>
      <c r="D31" s="20"/>
      <c r="E31" s="5"/>
      <c r="F31" s="5"/>
      <c r="G31" s="5"/>
      <c r="H31" s="20" t="s">
        <v>101</v>
      </c>
      <c r="I31" s="78"/>
      <c r="J31" s="70">
        <v>20</v>
      </c>
      <c r="K31" s="20"/>
      <c r="L31" s="20"/>
      <c r="M31" s="20" t="s">
        <v>20</v>
      </c>
      <c r="N31" s="5" t="s">
        <v>280</v>
      </c>
      <c r="O31" s="5"/>
    </row>
    <row r="32" spans="1:15" ht="43.35" customHeight="1" x14ac:dyDescent="0.25">
      <c r="A32" s="23"/>
      <c r="B32" s="68"/>
      <c r="C32" s="20"/>
      <c r="D32" s="20"/>
      <c r="E32" s="5"/>
      <c r="F32" s="5"/>
      <c r="G32" s="5"/>
      <c r="H32" s="20"/>
      <c r="I32" s="79"/>
      <c r="J32" s="69"/>
      <c r="K32" s="20"/>
      <c r="L32" s="20"/>
      <c r="M32" s="20"/>
      <c r="N32" s="5"/>
      <c r="O32" s="5"/>
    </row>
    <row r="33" spans="1:15" ht="43.35" customHeight="1" x14ac:dyDescent="0.25">
      <c r="A33" s="23"/>
      <c r="B33" s="68" t="s">
        <v>216</v>
      </c>
      <c r="C33" s="20" t="s">
        <v>11</v>
      </c>
      <c r="D33" s="20">
        <v>6</v>
      </c>
      <c r="E33" s="5"/>
      <c r="F33" s="5"/>
      <c r="G33" s="5"/>
      <c r="H33" s="20" t="s">
        <v>101</v>
      </c>
      <c r="I33" s="79"/>
      <c r="J33" s="69"/>
      <c r="K33" s="20"/>
      <c r="L33" s="20"/>
      <c r="M33" s="20"/>
      <c r="N33" s="5"/>
      <c r="O33" s="5"/>
    </row>
    <row r="34" spans="1:15" ht="43.35" customHeight="1" x14ac:dyDescent="0.25">
      <c r="A34" s="23"/>
      <c r="B34" s="69" t="s">
        <v>302</v>
      </c>
      <c r="C34" s="20" t="s">
        <v>19</v>
      </c>
      <c r="D34" s="20"/>
      <c r="E34" s="5"/>
      <c r="F34" s="5"/>
      <c r="G34" s="5"/>
      <c r="H34" s="20" t="s">
        <v>101</v>
      </c>
      <c r="I34" s="79"/>
      <c r="J34" s="69"/>
      <c r="K34" s="20">
        <v>18</v>
      </c>
      <c r="L34" s="20"/>
      <c r="M34" s="20" t="s">
        <v>12</v>
      </c>
      <c r="N34" s="5"/>
      <c r="O34" s="5" t="s">
        <v>295</v>
      </c>
    </row>
    <row r="35" spans="1:15" ht="43.35" customHeight="1" x14ac:dyDescent="0.25">
      <c r="A35" s="23"/>
      <c r="B35" s="84" t="s">
        <v>303</v>
      </c>
      <c r="C35" s="20" t="s">
        <v>19</v>
      </c>
      <c r="D35" s="20"/>
      <c r="E35" s="5"/>
      <c r="F35" s="5"/>
      <c r="G35" s="5"/>
      <c r="H35" s="20" t="s">
        <v>101</v>
      </c>
      <c r="I35" s="79"/>
      <c r="J35" s="69">
        <v>36</v>
      </c>
      <c r="K35" s="20"/>
      <c r="L35" s="20"/>
      <c r="M35" s="20" t="s">
        <v>12</v>
      </c>
      <c r="N35" s="5" t="s">
        <v>280</v>
      </c>
      <c r="O35" s="5"/>
    </row>
    <row r="36" spans="1:15" ht="43.35" customHeight="1" x14ac:dyDescent="0.25">
      <c r="A36" s="23"/>
      <c r="B36" s="69" t="s">
        <v>288</v>
      </c>
      <c r="C36" s="20" t="s">
        <v>19</v>
      </c>
      <c r="D36" s="20"/>
      <c r="E36" s="5"/>
      <c r="F36" s="5"/>
      <c r="G36" s="5"/>
      <c r="H36" s="20" t="s">
        <v>101</v>
      </c>
      <c r="I36" s="79"/>
      <c r="J36" s="69"/>
      <c r="K36" s="20">
        <v>18</v>
      </c>
      <c r="L36" s="20"/>
      <c r="M36" s="20" t="s">
        <v>12</v>
      </c>
      <c r="N36" s="5" t="s">
        <v>280</v>
      </c>
      <c r="O36" s="5" t="s">
        <v>295</v>
      </c>
    </row>
    <row r="37" spans="1:15" ht="43.35" customHeight="1" x14ac:dyDescent="0.25">
      <c r="A37" s="23"/>
      <c r="B37" s="68"/>
      <c r="C37" s="20"/>
      <c r="D37" s="20"/>
      <c r="E37" s="5"/>
      <c r="F37" s="5"/>
      <c r="G37" s="5"/>
      <c r="H37" s="20"/>
      <c r="I37" s="79"/>
      <c r="J37" s="69"/>
      <c r="K37" s="20"/>
      <c r="L37" s="20"/>
      <c r="M37" s="20"/>
      <c r="N37" s="5"/>
      <c r="O37" s="5"/>
    </row>
    <row r="38" spans="1:15" ht="43.35" customHeight="1" x14ac:dyDescent="0.25">
      <c r="A38" s="23"/>
      <c r="B38" s="68" t="s">
        <v>281</v>
      </c>
      <c r="C38" s="20" t="s">
        <v>11</v>
      </c>
      <c r="D38" s="20">
        <v>6</v>
      </c>
      <c r="E38" s="5"/>
      <c r="F38" s="5"/>
      <c r="G38" s="5"/>
      <c r="H38" s="20" t="s">
        <v>89</v>
      </c>
      <c r="I38" s="79"/>
      <c r="J38" s="69"/>
      <c r="K38" s="20"/>
      <c r="L38" s="20"/>
      <c r="M38" s="20"/>
      <c r="N38" s="5"/>
      <c r="O38" s="5" t="s">
        <v>287</v>
      </c>
    </row>
    <row r="39" spans="1:15" ht="43.35" customHeight="1" x14ac:dyDescent="0.25">
      <c r="A39" s="23"/>
      <c r="B39" s="77" t="s">
        <v>296</v>
      </c>
      <c r="C39" s="20" t="s">
        <v>19</v>
      </c>
      <c r="D39" s="20"/>
      <c r="E39" s="5"/>
      <c r="F39" s="5"/>
      <c r="G39" s="5"/>
      <c r="H39" s="20" t="s">
        <v>89</v>
      </c>
      <c r="I39" s="79"/>
      <c r="J39" s="69">
        <v>20</v>
      </c>
      <c r="K39" s="20"/>
      <c r="L39" s="20"/>
      <c r="M39" s="20" t="s">
        <v>12</v>
      </c>
      <c r="N39" s="5"/>
      <c r="O39" s="5"/>
    </row>
    <row r="40" spans="1:15" ht="43.35" customHeight="1" x14ac:dyDescent="0.25">
      <c r="A40" s="23"/>
      <c r="B40" s="77" t="s">
        <v>304</v>
      </c>
      <c r="C40" s="20" t="s">
        <v>19</v>
      </c>
      <c r="D40" s="20"/>
      <c r="E40" s="5"/>
      <c r="F40" s="5"/>
      <c r="G40" s="5"/>
      <c r="H40" s="20" t="s">
        <v>84</v>
      </c>
      <c r="I40" s="79"/>
      <c r="J40" s="69">
        <v>6</v>
      </c>
      <c r="K40" s="20"/>
      <c r="L40" s="20"/>
      <c r="M40" s="20" t="s">
        <v>12</v>
      </c>
      <c r="N40" s="5"/>
      <c r="O40" s="5" t="s">
        <v>305</v>
      </c>
    </row>
    <row r="41" spans="1:15" ht="43.35" customHeight="1" x14ac:dyDescent="0.25">
      <c r="A41" s="23"/>
      <c r="B41" s="68"/>
      <c r="C41" s="20"/>
      <c r="D41" s="20"/>
      <c r="E41" s="5"/>
      <c r="F41" s="5"/>
      <c r="G41" s="5"/>
      <c r="H41" s="20"/>
      <c r="I41" s="79"/>
      <c r="J41" s="69"/>
      <c r="K41" s="20"/>
      <c r="L41" s="20"/>
      <c r="M41" s="20"/>
      <c r="N41" s="5"/>
      <c r="O41" s="5"/>
    </row>
    <row r="42" spans="1:15" ht="43.35" customHeight="1" x14ac:dyDescent="0.25">
      <c r="A42" s="23"/>
      <c r="B42" s="68" t="s">
        <v>224</v>
      </c>
      <c r="C42" s="20" t="s">
        <v>11</v>
      </c>
      <c r="D42" s="20">
        <v>6</v>
      </c>
      <c r="E42" s="5"/>
      <c r="F42" s="5"/>
      <c r="G42" s="5"/>
      <c r="H42" s="20" t="s">
        <v>101</v>
      </c>
      <c r="I42" s="79"/>
      <c r="J42" s="69"/>
      <c r="K42" s="20"/>
      <c r="L42" s="20"/>
      <c r="M42" s="20"/>
      <c r="N42" s="5"/>
      <c r="O42" s="5"/>
    </row>
    <row r="43" spans="1:15" ht="43.35" customHeight="1" x14ac:dyDescent="0.25">
      <c r="A43" s="23"/>
      <c r="B43" s="70" t="s">
        <v>306</v>
      </c>
      <c r="C43" s="20" t="s">
        <v>19</v>
      </c>
      <c r="D43" s="20"/>
      <c r="E43" s="5"/>
      <c r="F43" s="5"/>
      <c r="G43" s="5"/>
      <c r="H43" s="20" t="s">
        <v>101</v>
      </c>
      <c r="I43" s="78"/>
      <c r="J43" s="70">
        <v>20</v>
      </c>
      <c r="K43" s="20"/>
      <c r="L43" s="20"/>
      <c r="M43" s="20" t="s">
        <v>12</v>
      </c>
      <c r="N43" s="5"/>
      <c r="O43" s="5"/>
    </row>
    <row r="44" spans="1:15" ht="43.35" customHeight="1" x14ac:dyDescent="0.25">
      <c r="A44" s="23"/>
      <c r="B44" s="77" t="s">
        <v>307</v>
      </c>
      <c r="C44" s="20" t="s">
        <v>19</v>
      </c>
      <c r="D44" s="20"/>
      <c r="E44" s="5"/>
      <c r="F44" s="5"/>
      <c r="G44" s="5"/>
      <c r="H44" s="20" t="s">
        <v>101</v>
      </c>
      <c r="I44" s="79"/>
      <c r="J44" s="69">
        <v>20</v>
      </c>
      <c r="K44" s="20"/>
      <c r="L44" s="20"/>
      <c r="M44" s="20" t="s">
        <v>12</v>
      </c>
      <c r="N44" s="5"/>
      <c r="O44" s="5"/>
    </row>
    <row r="45" spans="1:15" ht="43.35" customHeight="1" x14ac:dyDescent="0.3">
      <c r="A45" s="24"/>
      <c r="B45" s="77"/>
      <c r="C45" s="20"/>
      <c r="D45" s="10"/>
      <c r="E45" s="6"/>
      <c r="F45" s="6"/>
      <c r="G45" s="6"/>
      <c r="H45" s="10"/>
      <c r="I45" s="79"/>
      <c r="J45" s="69"/>
      <c r="K45" s="20"/>
      <c r="L45" s="20"/>
      <c r="M45" s="20"/>
      <c r="N45" s="6"/>
      <c r="O45" s="6"/>
    </row>
    <row r="46" spans="1:15" ht="43.35" customHeight="1" x14ac:dyDescent="0.3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 x14ac:dyDescent="0.3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 x14ac:dyDescent="0.3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 x14ac:dyDescent="0.3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10" priority="10">
      <formula>$C1="Option"</formula>
    </cfRule>
  </conditionalFormatting>
  <conditionalFormatting sqref="A1:O7 C8:O9 C10 E10 K10:O11 A12:O12 A13:H13 K13:O16 A14:F14 A15:H15 A16:F16 A17:O24 A25:A26 C25:O26 A27:O999">
    <cfRule type="expression" dxfId="9" priority="14">
      <formula>$F1="Modification"</formula>
    </cfRule>
    <cfRule type="expression" dxfId="8" priority="15">
      <formula>$F1="Création"</formula>
    </cfRule>
  </conditionalFormatting>
  <conditionalFormatting sqref="A1:O7 C8:O9 K10:O11 A12:O12 K13:O16 A17:O24 C25:O26 A27:O999 E10 A13:H13 A14:F14 A15:H15 A16:F16 A25:A26 C10">
    <cfRule type="expression" dxfId="7" priority="13">
      <formula>$F1="Fermeture"</formula>
    </cfRule>
  </conditionalFormatting>
  <conditionalFormatting sqref="B25:B26">
    <cfRule type="expression" dxfId="6" priority="4">
      <formula>$F25="Fermeture"</formula>
    </cfRule>
    <cfRule type="expression" dxfId="5" priority="5">
      <formula>$F25="Modification"</formula>
    </cfRule>
    <cfRule type="expression" dxfId="4" priority="6">
      <formula>$F25="Création"</formula>
    </cfRule>
  </conditionalFormatting>
  <conditionalFormatting sqref="B26">
    <cfRule type="expression" dxfId="3" priority="7">
      <formula>$F26="Fermeture"</formula>
    </cfRule>
    <cfRule type="expression" dxfId="2" priority="8">
      <formula>$F26="Modification"</formula>
    </cfRule>
    <cfRule type="expression" dxfId="1" priority="9">
      <formula>$F26="Création"</formula>
    </cfRule>
  </conditionalFormatting>
  <conditionalFormatting sqref="N1:N999">
    <cfRule type="expression" dxfId="0" priority="12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purl.org/dc/dcmitype/"/>
    <ds:schemaRef ds:uri="72c3e020-fc66-437b-b303-2fd699dc3af2"/>
    <ds:schemaRef ds:uri="http://purl.org/dc/elements/1.1/"/>
    <ds:schemaRef ds:uri="aed399cb-1f1a-4adb-bc0c-c21a8083799a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B42344-82CD-464C-B35E-3C8E42D8F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S4 Maquette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2025-04-17T10:11:18Z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