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OneDrive - Université Nice Sophia Antipolis\Bureau\PORTAIL SITE 24-25\L3\"/>
    </mc:Choice>
  </mc:AlternateContent>
  <xr:revisionPtr revIDLastSave="30" documentId="13_ncr:1_{23ABF643-4865-4DD2-B8F0-D21496890ED7}" xr6:coauthVersionLast="47" xr6:coauthVersionMax="47" xr10:uidLastSave="{760237CB-35C6-4025-9ECB-1BEFC24D4C2B}"/>
  <bookViews>
    <workbookView xWindow="0" yWindow="0" windowWidth="21570" windowHeight="7830" firstSheet="5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externalReferences>
    <externalReference r:id="rId8"/>
  </externalReference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8" l="1"/>
  <c r="C28" i="18"/>
  <c r="D30" i="18"/>
  <c r="E30" i="18"/>
  <c r="F30" i="18"/>
  <c r="G30" i="18"/>
  <c r="H30" i="18"/>
  <c r="I30" i="18"/>
  <c r="J30" i="18"/>
  <c r="K30" i="18"/>
  <c r="L30" i="18"/>
  <c r="M30" i="18"/>
  <c r="N30" i="18"/>
  <c r="A13" i="2"/>
  <c r="C19" i="18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 l="1"/>
  <c r="A23" i="19"/>
  <c r="B23" i="19"/>
  <c r="B25" i="19"/>
  <c r="B24" i="19"/>
  <c r="A25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H13" i="3"/>
  <c r="A22" i="17"/>
  <c r="H15" i="12"/>
  <c r="H7" i="12" l="1"/>
  <c r="H7" i="3"/>
  <c r="C13" i="2" l="1"/>
</calcChain>
</file>

<file path=xl/sharedStrings.xml><?xml version="1.0" encoding="utf-8"?>
<sst xmlns="http://schemas.openxmlformats.org/spreadsheetml/2006/main" count="722" uniqueCount="306">
  <si>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</si>
  <si>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</si>
  <si>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</si>
  <si>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</si>
  <si>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</si>
  <si>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</si>
  <si>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</si>
  <si>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</si>
  <si>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</si>
  <si>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</si>
  <si>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</si>
  <si>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</si>
  <si>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</si>
  <si>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</si>
  <si>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</si>
  <si>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</si>
  <si>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</si>
  <si>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</si>
  <si>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</si>
  <si>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</si>
  <si>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</si>
  <si>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</si>
  <si>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</si>
  <si>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</si>
  <si>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</si>
  <si>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</si>
  <si>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</si>
  <si>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</si>
  <si>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</si>
  <si>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</si>
  <si>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</si>
  <si>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</si>
  <si>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</si>
  <si>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</si>
  <si>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</si>
  <si>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</si>
  <si>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</si>
  <si>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</si>
  <si>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</si>
  <si>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</si>
  <si>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</si>
  <si>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</si>
  <si>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</si>
  <si>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</si>
  <si>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</si>
  <si>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</si>
  <si>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</si>
  <si>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</si>
  <si>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</si>
  <si>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</si>
  <si>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</si>
  <si>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</si>
  <si>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</si>
  <si>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</si>
  <si>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</si>
  <si>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</si>
  <si>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</si>
  <si>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</si>
  <si>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</si>
  <si>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</si>
  <si>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</si>
  <si>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</si>
  <si>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</si>
  <si>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</si>
  <si>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</si>
  <si>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</si>
  <si>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</si>
  <si>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</si>
  <si>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</si>
  <si>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</si>
  <si>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</si>
  <si>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</si>
  <si>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</si>
  <si>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</si>
  <si>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</si>
  <si>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</si>
  <si>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</si>
  <si>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</si>
  <si>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</si>
  <si>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</si>
  <si>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</si>
  <si>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</si>
  <si>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</si>
  <si>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</si>
  <si>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</si>
  <si>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</si>
  <si>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</si>
  <si>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</si>
  <si>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</si>
  <si>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</si>
  <si>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</si>
  <si>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</si>
  <si>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</si>
  <si>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</si>
  <si>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</si>
  <si>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</si>
  <si>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</si>
  <si>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</si>
  <si>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</si>
  <si>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</si>
  <si>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</si>
  <si>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</si>
  <si>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</si>
  <si>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</si>
  <si>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</si>
  <si>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</si>
  <si>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</si>
  <si>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</si>
  <si>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</si>
  <si>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</si>
  <si>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</si>
  <si>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</si>
  <si>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</si>
  <si>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</si>
  <si>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</si>
  <si>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</si>
  <si>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</si>
  <si>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</si>
  <si>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</si>
  <si>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</si>
  <si>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</si>
  <si>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</si>
  <si>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</si>
  <si>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</si>
  <si>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</si>
  <si>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</si>
  <si>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</si>
  <si>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</si>
  <si>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</si>
  <si>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</si>
  <si>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</si>
  <si>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</si>
  <si>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</si>
  <si>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</si>
  <si>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</si>
  <si>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</si>
  <si>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</si>
  <si>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</si>
  <si>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</si>
  <si>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</si>
  <si>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</si>
  <si>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</si>
  <si>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</si>
  <si>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</si>
  <si>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</si>
  <si>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</si>
  <si>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</si>
  <si>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</si>
  <si>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</si>
  <si>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</si>
  <si>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</si>
  <si>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</si>
  <si>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</si>
  <si>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</si>
  <si>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</si>
  <si>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</si>
  <si>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</si>
  <si>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</si>
  <si>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</si>
  <si>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</si>
  <si>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</si>
  <si>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</si>
  <si>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</si>
  <si>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</si>
  <si>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</si>
  <si>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</si>
  <si>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</si>
  <si>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</si>
  <si>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</si>
  <si>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</si>
  <si>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</si>
  <si>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</si>
  <si>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</si>
  <si>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</si>
  <si>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</si>
  <si>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</si>
  <si>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</si>
  <si>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</si>
  <si>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</si>
  <si>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</si>
  <si>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</si>
  <si>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</si>
  <si>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</si>
  <si>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</si>
  <si>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</si>
  <si>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</si>
  <si>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</si>
  <si>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</si>
  <si>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</si>
  <si>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</si>
  <si>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</si>
  <si>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</si>
  <si>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</si>
  <si>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</si>
  <si>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</si>
  <si>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</si>
  <si>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</si>
  <si>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</si>
  <si>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</si>
  <si>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</si>
  <si>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</si>
  <si>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</si>
  <si>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</si>
  <si>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</si>
  <si>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acquise dès lors que l'étudiant(e) y a obtenu la moyenne (moyenne &gt;=10/20). Au sein de chaque UE, il y a compensation entre les ECUE</t>
  </si>
  <si>
    <t>Obtention du Semestre</t>
  </si>
  <si>
    <t>*compensation des UE</t>
  </si>
  <si>
    <t>*pour le calcul de la note de la deuxième session pour chaque UE la meilleure note entre session1 et seconde chance entre dans le calcul</t>
  </si>
  <si>
    <t>Obtention de l'Année</t>
  </si>
  <si>
    <t>*pas de compensation entre semestres en session1</t>
  </si>
  <si>
    <t>*compensation entre semestres en session2</t>
  </si>
  <si>
    <t>*avoir une moyenne sur 5 UE disciplinaires fondamentales supérieure ou égale à 10, avec aucune des 5 UE inférieure à 8/20</t>
  </si>
  <si>
    <t>Note éliminatoire/ Note seuil</t>
  </si>
  <si>
    <t xml:space="preserve">(8/20 aux UE disciplinaires) 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</si>
  <si>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</si>
  <si>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</si>
  <si>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</si>
  <si>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</si>
  <si>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</si>
  <si>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</si>
  <si>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</si>
  <si>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</si>
  <si>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</si>
  <si>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</si>
  <si>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</si>
  <si>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</si>
  <si>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</si>
  <si>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</si>
  <si>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</si>
  <si>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</si>
  <si>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</si>
  <si>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</si>
  <si>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</si>
  <si>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</si>
  <si>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</si>
  <si>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</si>
  <si>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</si>
  <si>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</si>
  <si>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</si>
  <si>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</si>
  <si>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</si>
  <si>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</si>
  <si>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Outils Mathématiques &amp; Méthodes numériques avec Python</t>
  </si>
  <si>
    <t>1.1</t>
  </si>
  <si>
    <t>Outils Mathématiques</t>
  </si>
  <si>
    <t>1.2</t>
  </si>
  <si>
    <t>Méthodes numériques avec Python</t>
  </si>
  <si>
    <t>Composants &amp; CAO</t>
  </si>
  <si>
    <t>2.1</t>
  </si>
  <si>
    <t>CAO</t>
  </si>
  <si>
    <t>2.2</t>
  </si>
  <si>
    <t>Composants</t>
  </si>
  <si>
    <t>Signaux &amp; Systèmes à temps continu &amp; Automatique</t>
  </si>
  <si>
    <t>3.1</t>
  </si>
  <si>
    <t xml:space="preserve">Signaux  </t>
  </si>
  <si>
    <t>3.2</t>
  </si>
  <si>
    <t>Automatique</t>
  </si>
  <si>
    <t>Propagation des Ondes Electromagnétiques</t>
  </si>
  <si>
    <t>UE à visée professionnalisante</t>
  </si>
  <si>
    <t>UE conditionnée à la validation par le coordonnateur.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</si>
  <si>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</si>
  <si>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</si>
  <si>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</si>
  <si>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</si>
  <si>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</si>
  <si>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</si>
  <si>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</si>
  <si>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</si>
  <si>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</si>
  <si>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</si>
  <si>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</si>
  <si>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</si>
  <si>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</si>
  <si>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</si>
  <si>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</si>
  <si>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</si>
  <si>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</si>
  <si>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</si>
  <si>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</si>
  <si>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</si>
  <si>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</si>
  <si>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</si>
  <si>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</si>
  <si>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</si>
  <si>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</si>
  <si>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</si>
  <si>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</si>
  <si>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</si>
  <si>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</si>
  <si>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Ecrit</t>
  </si>
  <si>
    <t>2h</t>
  </si>
  <si>
    <t>UE Competences transversales 6</t>
  </si>
  <si>
    <t>Anglais 6</t>
  </si>
  <si>
    <t>Electronique analogique</t>
  </si>
  <si>
    <t>Traitement Numérique du Signal</t>
  </si>
  <si>
    <t>Outils numérique de conception &amp; Architectures avancées</t>
  </si>
  <si>
    <t>Microprocesseur</t>
  </si>
  <si>
    <t>Grafcet</t>
  </si>
  <si>
    <t>VHDL</t>
  </si>
  <si>
    <t>1 UE AU CHOIX</t>
  </si>
  <si>
    <t>Min 1 Max 1</t>
  </si>
  <si>
    <t>4.1</t>
  </si>
  <si>
    <t>Introduction au Telecom</t>
  </si>
  <si>
    <t>4.2</t>
  </si>
  <si>
    <t>Système embarqué connecté</t>
  </si>
  <si>
    <t>Mutualisée avec le Master OptiQ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</si>
</sst>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36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19/04/relationships/externalLinkLongPath" Target="Template_Maquette_Licence_3_el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 refreshError="1"/>
      <sheetData sheetId="1">
        <row r="10">
          <cell r="A10">
            <v>310</v>
          </cell>
        </row>
        <row r="22">
          <cell r="A22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3" t="s">
        <v>183</v>
      </c>
      <c r="B1" s="83"/>
      <c r="C1" s="83"/>
      <c r="D1" s="83"/>
      <c r="E1" s="83"/>
      <c r="F1" s="83"/>
      <c r="O1" s="82" t="s">
        <v>184</v>
      </c>
      <c r="P1" s="82"/>
    </row>
    <row r="2" spans="1:16">
      <c r="A2" s="83"/>
      <c r="B2" s="83"/>
      <c r="C2" s="83"/>
      <c r="D2" s="83"/>
      <c r="E2" s="83"/>
      <c r="F2" s="83"/>
      <c r="O2" s="82"/>
      <c r="P2" s="82"/>
    </row>
    <row r="3" spans="1:16">
      <c r="A3" s="82" t="s">
        <v>185</v>
      </c>
      <c r="B3" s="82"/>
      <c r="C3" s="82"/>
      <c r="D3" s="82" t="s">
        <v>186</v>
      </c>
      <c r="E3" s="82"/>
      <c r="F3" s="8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150</v>
      </c>
      <c r="B5" s="10">
        <f>SUM('S5 Maquette'!J19:J300)</f>
        <v>90</v>
      </c>
      <c r="C5" s="10">
        <f>SUM('S5 Maquette'!K19:K300)</f>
        <v>70</v>
      </c>
      <c r="D5" s="10">
        <f>SUM(P4:P291)</f>
        <v>163.5</v>
      </c>
      <c r="E5" s="10">
        <f>SUM('S6 Maquette'!J19:J300)</f>
        <v>109</v>
      </c>
      <c r="F5" s="10">
        <f>SUM('S6 Maquette'!K19:K300)</f>
        <v>112</v>
      </c>
      <c r="O5" s="10">
        <f>'S5 Maquette'!I20*1.5</f>
        <v>0</v>
      </c>
      <c r="P5" s="10">
        <f>'S6 Maquette'!I20*1.5</f>
        <v>0</v>
      </c>
    </row>
    <row r="6" spans="1:16">
      <c r="A6" s="82" t="s">
        <v>189</v>
      </c>
      <c r="B6" s="82"/>
      <c r="C6" s="82"/>
      <c r="D6" s="82" t="s">
        <v>189</v>
      </c>
      <c r="E6" s="82"/>
      <c r="F6" s="82"/>
      <c r="O6" s="10">
        <f>'S5 Maquette'!I21*1.5</f>
        <v>0</v>
      </c>
      <c r="P6" s="10">
        <f>'S6 Maquette'!I21*1.5</f>
        <v>0</v>
      </c>
    </row>
    <row r="7" spans="1:16">
      <c r="A7" s="82">
        <f>SUM(A5,B5,C5)</f>
        <v>310</v>
      </c>
      <c r="B7" s="82"/>
      <c r="C7" s="82"/>
      <c r="D7" s="82">
        <f>SUM(D5,E5,F5)</f>
        <v>384.5</v>
      </c>
      <c r="E7" s="82"/>
      <c r="F7" s="82"/>
      <c r="O7" s="10">
        <f>'S5 Maquette'!I22*1.5</f>
        <v>0</v>
      </c>
      <c r="P7" s="10">
        <f>'S6 Maquette'!I22*1.5</f>
        <v>0</v>
      </c>
    </row>
    <row r="8" spans="1:16">
      <c r="A8" s="82" t="s">
        <v>189</v>
      </c>
      <c r="B8" s="82"/>
      <c r="C8" s="82"/>
      <c r="D8" s="82"/>
      <c r="E8" s="82"/>
      <c r="F8" s="82"/>
      <c r="O8" s="10">
        <f>'S5 Maquette'!I23*1.5</f>
        <v>51</v>
      </c>
      <c r="P8" s="10">
        <f>'S6 Maquette'!I23*1.5</f>
        <v>33</v>
      </c>
    </row>
    <row r="9" spans="1:16">
      <c r="A9" s="82"/>
      <c r="B9" s="82"/>
      <c r="C9" s="82"/>
      <c r="D9" s="82"/>
      <c r="E9" s="82"/>
      <c r="F9" s="82"/>
      <c r="O9" s="10">
        <f>'S5 Maquette'!I24*1.5</f>
        <v>0</v>
      </c>
      <c r="P9" s="10">
        <f>'S6 Maquette'!I24*1.5</f>
        <v>48</v>
      </c>
    </row>
    <row r="10" spans="1:16">
      <c r="A10" s="82">
        <f>SUM(A7,D7)</f>
        <v>694.5</v>
      </c>
      <c r="B10" s="82"/>
      <c r="C10" s="82"/>
      <c r="D10" s="82"/>
      <c r="E10" s="82"/>
      <c r="F10" s="82"/>
      <c r="O10" s="10">
        <f>'S5 Maquette'!I25*1.5</f>
        <v>0</v>
      </c>
      <c r="P10" s="10">
        <f>'S6 Maquette'!I25*1.5</f>
        <v>22.5</v>
      </c>
    </row>
    <row r="11" spans="1:16">
      <c r="A11" s="82"/>
      <c r="B11" s="82"/>
      <c r="C11" s="82"/>
      <c r="D11" s="82"/>
      <c r="E11" s="82"/>
      <c r="F11" s="82"/>
      <c r="O11" s="10">
        <f>'S5 Maquette'!I26*1.5</f>
        <v>31.5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0</v>
      </c>
      <c r="P13" s="10">
        <f>'S6 Maquette'!I28*1.5</f>
        <v>0</v>
      </c>
    </row>
    <row r="14" spans="1:16">
      <c r="A14" s="84" t="s">
        <v>190</v>
      </c>
      <c r="B14" s="84"/>
      <c r="C14" s="84"/>
      <c r="D14" s="84"/>
      <c r="E14" s="84"/>
      <c r="F14" s="84"/>
      <c r="H14" s="85" t="s">
        <v>191</v>
      </c>
      <c r="I14" s="85"/>
      <c r="J14" s="85"/>
      <c r="K14" s="85"/>
      <c r="L14" s="85"/>
      <c r="M14" s="85"/>
      <c r="O14" s="10">
        <f>'S5 Maquette'!I29*1.5</f>
        <v>36</v>
      </c>
      <c r="P14" s="10">
        <f>'S6 Maquette'!I29*1.5</f>
        <v>0</v>
      </c>
    </row>
    <row r="15" spans="1:16">
      <c r="A15" s="84"/>
      <c r="B15" s="84"/>
      <c r="C15" s="84"/>
      <c r="D15" s="84"/>
      <c r="E15" s="84"/>
      <c r="F15" s="84"/>
      <c r="H15" s="85"/>
      <c r="I15" s="85"/>
      <c r="J15" s="85"/>
      <c r="K15" s="85"/>
      <c r="L15" s="85"/>
      <c r="M15" s="85"/>
      <c r="O15" s="10">
        <f>'S5 Maquette'!I30*1.5</f>
        <v>0</v>
      </c>
      <c r="P15" s="10">
        <f>'S6 Maquette'!I30*1.5</f>
        <v>0</v>
      </c>
    </row>
    <row r="16" spans="1:16">
      <c r="A16" s="82" t="s">
        <v>185</v>
      </c>
      <c r="B16" s="82"/>
      <c r="C16" s="82"/>
      <c r="D16" s="86" t="s">
        <v>186</v>
      </c>
      <c r="E16" s="87"/>
      <c r="F16" s="88"/>
      <c r="H16" s="82" t="s">
        <v>185</v>
      </c>
      <c r="I16" s="82"/>
      <c r="J16" s="82"/>
      <c r="K16" s="82" t="s">
        <v>186</v>
      </c>
      <c r="L16" s="82"/>
      <c r="M16" s="82"/>
      <c r="O16" s="10">
        <f>'S5 Maquette'!I31*1.5</f>
        <v>0</v>
      </c>
      <c r="P16" s="10">
        <f>'S6 Maquette'!I31*1.5</f>
        <v>30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31.5</v>
      </c>
      <c r="P17" s="10">
        <f>'S6 Maquette'!I32*1.5</f>
        <v>30</v>
      </c>
    </row>
    <row r="18" spans="1:16">
      <c r="A18" s="10">
        <f t="shared" ref="A18:F18" si="0">A5-H18</f>
        <v>150</v>
      </c>
      <c r="B18" s="10">
        <f t="shared" si="0"/>
        <v>90</v>
      </c>
      <c r="C18" s="10">
        <f t="shared" si="0"/>
        <v>70</v>
      </c>
      <c r="D18" s="10">
        <f t="shared" si="0"/>
        <v>163.5</v>
      </c>
      <c r="E18" s="10">
        <f t="shared" si="0"/>
        <v>109</v>
      </c>
      <c r="F18" s="10">
        <f t="shared" ca="1" si="0"/>
        <v>112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82" t="s">
        <v>189</v>
      </c>
      <c r="B19" s="82"/>
      <c r="C19" s="82"/>
      <c r="D19" s="82" t="s">
        <v>189</v>
      </c>
      <c r="E19" s="82"/>
      <c r="F19" s="82"/>
      <c r="O19" s="10">
        <f>'S5 Maquette'!I34*1.5</f>
        <v>0</v>
      </c>
      <c r="P19" s="10">
        <f>'S6 Maquette'!I34*1.5</f>
        <v>0</v>
      </c>
    </row>
    <row r="20" spans="1:16">
      <c r="A20" s="82">
        <f>SUM(A18,B18,C18)</f>
        <v>310</v>
      </c>
      <c r="B20" s="82"/>
      <c r="C20" s="82"/>
      <c r="D20" s="82">
        <f ca="1">SUM(D18,E18,F18)</f>
        <v>384.5</v>
      </c>
      <c r="E20" s="82"/>
      <c r="F20" s="82"/>
      <c r="O20" s="10">
        <f>'S5 Maquette'!I35*1.5</f>
        <v>0</v>
      </c>
      <c r="P20" s="10">
        <f>'S6 Maquette'!I35*1.5</f>
        <v>0</v>
      </c>
    </row>
    <row r="21" spans="1:16">
      <c r="A21" s="82" t="s">
        <v>189</v>
      </c>
      <c r="B21" s="82"/>
      <c r="C21" s="82"/>
      <c r="D21" s="82"/>
      <c r="E21" s="82"/>
      <c r="F21" s="82"/>
      <c r="O21" s="10">
        <f>'S5 Maquette'!I36*1.5</f>
        <v>0</v>
      </c>
      <c r="P21" s="10">
        <f>'S6 Maquette'!I36*1.5</f>
        <v>0</v>
      </c>
    </row>
    <row r="22" spans="1:16" ht="30" customHeight="1">
      <c r="A22" s="82">
        <f ca="1">SUM(A20,D20)</f>
        <v>694.5</v>
      </c>
      <c r="B22" s="82"/>
      <c r="C22" s="82"/>
      <c r="D22" s="82"/>
      <c r="E22" s="82"/>
      <c r="F22" s="82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0</v>
      </c>
      <c r="P23" s="10">
        <f>'S6 Maquette'!I38*1.5</f>
        <v>0</v>
      </c>
    </row>
    <row r="24" spans="1:16">
      <c r="O24" s="10">
        <f>'S5 Maquette'!I39*1.5</f>
        <v>0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15" zoomScaleNormal="100" workbookViewId="0">
      <selection activeCell="A33" sqref="A33:D35"/>
    </sheetView>
  </sheetViews>
  <sheetFormatPr defaultColWidth="11.42578125" defaultRowHeight="15"/>
  <cols>
    <col min="1" max="1" width="25.28515625" customWidth="1"/>
    <col min="2" max="3" width="66.5703125" bestFit="1" customWidth="1"/>
    <col min="4" max="4" width="37.140625" customWidth="1"/>
  </cols>
  <sheetData>
    <row r="1" spans="1:159" ht="43.15" customHeight="1">
      <c r="A1" s="90" t="s">
        <v>192</v>
      </c>
      <c r="B1" s="90"/>
      <c r="C1" s="90"/>
      <c r="D1" s="9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>
      <c r="A2" s="46" t="s">
        <v>193</v>
      </c>
      <c r="B2" s="34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82" t="s">
        <v>91</v>
      </c>
      <c r="C4" s="82"/>
      <c r="D4" s="8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>
      <c r="A8" s="100" t="s">
        <v>197</v>
      </c>
      <c r="B8" s="100"/>
      <c r="C8" s="100"/>
      <c r="D8" s="10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01"/>
      <c r="C9" s="101"/>
      <c r="D9" s="10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9" t="s">
        <v>199</v>
      </c>
      <c r="B11" s="89"/>
      <c r="C11" s="89" t="s">
        <v>200</v>
      </c>
      <c r="D11" s="8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9"/>
      <c r="B12" s="89"/>
      <c r="C12" s="89"/>
      <c r="D12" s="8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9">
        <f>[1]Calcul!A10</f>
        <v>310</v>
      </c>
      <c r="B13" s="89"/>
      <c r="C13" s="89">
        <f>[1]Calcul!A22</f>
        <v>310</v>
      </c>
      <c r="D13" s="8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89"/>
      <c r="B14" s="89"/>
      <c r="C14" s="89"/>
      <c r="D14" s="8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9" t="s">
        <v>201</v>
      </c>
      <c r="B18" s="99"/>
      <c r="C18" s="99"/>
      <c r="D18" s="9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2" t="s">
        <v>203</v>
      </c>
      <c r="B20" s="93"/>
      <c r="C20" s="93"/>
      <c r="D20" s="9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02" t="s">
        <v>204</v>
      </c>
      <c r="B21" s="103"/>
      <c r="C21" s="103"/>
      <c r="D21" s="10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05"/>
      <c r="B22" s="106"/>
      <c r="C22" s="106"/>
      <c r="D22" s="10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08"/>
      <c r="B23" s="109"/>
      <c r="C23" s="109"/>
      <c r="D23" s="11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2" t="s">
        <v>205</v>
      </c>
      <c r="B24" s="93"/>
      <c r="C24" s="93"/>
      <c r="D24" s="9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t="s">
        <v>206</v>
      </c>
      <c r="B25" s="73"/>
      <c r="C25" s="73"/>
      <c r="D25" s="7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t="s">
        <v>207</v>
      </c>
      <c r="B26" s="23"/>
      <c r="C26" s="23"/>
      <c r="D26" s="7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B27" s="76"/>
      <c r="C27" s="76"/>
      <c r="D27" s="7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2" t="s">
        <v>208</v>
      </c>
      <c r="B28" s="93"/>
      <c r="C28" s="93"/>
      <c r="D28" s="9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78" t="s">
        <v>209</v>
      </c>
      <c r="B29" s="73"/>
      <c r="C29" s="73"/>
      <c r="D29" s="7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79" t="s">
        <v>210</v>
      </c>
      <c r="B30" s="23"/>
      <c r="C30" s="23"/>
      <c r="D30" s="7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0" t="s">
        <v>211</v>
      </c>
      <c r="B31" s="76"/>
      <c r="C31" s="76"/>
      <c r="D31" s="7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2" t="s">
        <v>212</v>
      </c>
      <c r="B32" s="93"/>
      <c r="C32" s="93"/>
      <c r="D32" s="9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7" t="s">
        <v>213</v>
      </c>
      <c r="B33" s="98"/>
      <c r="C33" s="98"/>
      <c r="D33" s="9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8"/>
      <c r="B34" s="98"/>
      <c r="C34" s="98"/>
      <c r="D34" s="9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8"/>
      <c r="B35" s="98"/>
      <c r="C35" s="98"/>
      <c r="D35" s="9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9" t="s">
        <v>214</v>
      </c>
      <c r="B36" s="99"/>
      <c r="C36" s="99"/>
      <c r="D36" s="9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5" t="s">
        <v>215</v>
      </c>
      <c r="B37" s="95"/>
      <c r="C37" s="95"/>
      <c r="D37" s="9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5"/>
      <c r="B38" s="95"/>
      <c r="C38" s="95"/>
      <c r="D38" s="9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6" t="s">
        <v>216</v>
      </c>
      <c r="B39" s="96"/>
      <c r="C39" s="96"/>
      <c r="D39" s="9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1" t="s">
        <v>217</v>
      </c>
      <c r="B40" s="91"/>
      <c r="C40" s="91"/>
      <c r="D40" s="9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1" t="s">
        <v>218</v>
      </c>
      <c r="B41" s="91"/>
      <c r="C41" s="91"/>
      <c r="D41" s="9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0"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11:B12"/>
    <mergeCell ref="C11:D12"/>
    <mergeCell ref="A13:B14"/>
    <mergeCell ref="C13:D14"/>
    <mergeCell ref="A1:D1"/>
    <mergeCell ref="A40:D40"/>
  </mergeCells>
  <conditionalFormatting sqref="C3">
    <cfRule type="expression" dxfId="235" priority="2">
      <formula>$B2="Licence"</formula>
    </cfRule>
  </conditionalFormatting>
  <conditionalFormatting sqref="C5">
    <cfRule type="expression" dxfId="234" priority="1">
      <formula>$B2="Licence"</formula>
    </cfRule>
  </conditionalFormatting>
  <dataValidations count="4">
    <dataValidation type="list" allowBlank="1" showInputMessage="1" showErrorMessage="1" sqref="B4:D4" xr:uid="{091599E6-4D2F-4B35-9EE4-5C4EA4DC1638}">
      <formula1>INDIRECT($B$3)</formula1>
    </dataValidation>
    <dataValidation type="list" allowBlank="1" showInputMessage="1" showErrorMessage="1" sqref="B3:C3" xr:uid="{1AF4B98C-E5E8-43AE-9A4E-2A02A3E976E8}">
      <formula1>list_cmp</formula1>
    </dataValidation>
    <dataValidation type="list" allowBlank="1" showInputMessage="1" showErrorMessage="1" sqref="B6:C6" xr:uid="{A23F4D8D-4109-437C-84D5-1B82B2418C16}">
      <formula1>List_RegimeInscription</formula1>
    </dataValidation>
    <dataValidation type="list" allowBlank="1" showInputMessage="1" showErrorMessage="1" sqref="B2" xr:uid="{52DEE24A-E43D-4826-9946-CFCBBE006C5F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D01BB37C-A3EA-4292-A4D3-0F5119BBEA2F}"/>
    <hyperlink ref="A40:D40" r:id="rId2" display="Arrêté du 30 juillet 2018 relatif au diplôme national de licence" xr:uid="{DDA558F4-646C-4484-86BF-88E591FFEFD6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16" zoomScale="64" zoomScaleNormal="55" workbookViewId="0">
      <selection activeCell="A34" sqref="A34:N34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7" t="s">
        <v>219</v>
      </c>
      <c r="B7" s="111" t="str">
        <f>'Fiche Générale'!B3</f>
        <v>Portail_ST</v>
      </c>
      <c r="C7" s="117" t="s">
        <v>220</v>
      </c>
      <c r="D7" s="117"/>
      <c r="E7" s="125" t="str">
        <f>'Fiche Générale'!B4</f>
        <v>Electronique, énergie électrique, automatique (EEA)</v>
      </c>
      <c r="F7" s="111"/>
      <c r="G7" s="117" t="s">
        <v>221</v>
      </c>
      <c r="H7" s="114">
        <f>'Fiche Générale'!B5</f>
        <v>0</v>
      </c>
      <c r="I7" s="114"/>
      <c r="J7" s="114"/>
    </row>
    <row r="8" spans="1:10" ht="18" customHeight="1">
      <c r="A8" s="117"/>
      <c r="B8" s="112"/>
      <c r="C8" s="117"/>
      <c r="D8" s="117"/>
      <c r="E8" s="126"/>
      <c r="F8" s="112"/>
      <c r="G8" s="117"/>
      <c r="H8" s="114"/>
      <c r="I8" s="114"/>
      <c r="J8" s="114"/>
    </row>
    <row r="9" spans="1:10" ht="18" customHeight="1">
      <c r="A9" s="117"/>
      <c r="B9" s="112"/>
      <c r="C9" s="117"/>
      <c r="D9" s="117"/>
      <c r="E9" s="127"/>
      <c r="F9" s="113"/>
      <c r="G9" s="117"/>
      <c r="H9" s="114"/>
      <c r="I9" s="114"/>
      <c r="J9" s="114"/>
    </row>
    <row r="10" spans="1:10" ht="18" customHeight="1">
      <c r="A10" s="117"/>
      <c r="B10" s="112"/>
      <c r="C10" s="124" t="s">
        <v>222</v>
      </c>
      <c r="D10" s="124"/>
      <c r="E10" s="128">
        <f>'Fiche Générale'!B9</f>
        <v>0</v>
      </c>
      <c r="F10" s="129"/>
      <c r="G10" s="129"/>
      <c r="H10" s="129"/>
      <c r="I10" s="129"/>
      <c r="J10" s="130"/>
    </row>
    <row r="11" spans="1:10" ht="18" customHeight="1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>
      <c r="A13" s="116" t="s">
        <v>223</v>
      </c>
      <c r="B13" s="118" t="s">
        <v>224</v>
      </c>
      <c r="C13" s="116" t="s">
        <v>225</v>
      </c>
      <c r="D13" s="116"/>
      <c r="E13" s="116"/>
      <c r="F13" s="116"/>
      <c r="G13" s="116" t="s">
        <v>199</v>
      </c>
      <c r="H13" s="82">
        <f>Calcul!A7</f>
        <v>310</v>
      </c>
      <c r="I13" s="82"/>
    </row>
    <row r="14" spans="1:10">
      <c r="A14" s="116"/>
      <c r="B14" s="119"/>
      <c r="C14" s="116"/>
      <c r="D14" s="116"/>
      <c r="E14" s="116"/>
      <c r="F14" s="116"/>
      <c r="G14" s="116"/>
      <c r="H14" s="82"/>
      <c r="I14" s="82"/>
    </row>
    <row r="15" spans="1:10">
      <c r="A15" s="116" t="s">
        <v>226</v>
      </c>
      <c r="B15" s="118" t="s">
        <v>185</v>
      </c>
      <c r="C15" s="120" t="s">
        <v>227</v>
      </c>
      <c r="D15" s="121"/>
      <c r="E15" s="116"/>
      <c r="F15" s="116"/>
      <c r="G15" s="116" t="s">
        <v>200</v>
      </c>
      <c r="H15" s="82">
        <f>Calcul!A20</f>
        <v>310</v>
      </c>
      <c r="I15" s="82"/>
    </row>
    <row r="16" spans="1:10">
      <c r="A16" s="116"/>
      <c r="B16" s="119"/>
      <c r="C16" s="122"/>
      <c r="D16" s="123"/>
      <c r="E16" s="116"/>
      <c r="F16" s="116"/>
      <c r="G16" s="116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15" customHeight="1">
      <c r="A19" s="49">
        <v>0</v>
      </c>
      <c r="B19" s="50" t="s">
        <v>235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15" customHeight="1">
      <c r="A20" s="49" t="s">
        <v>236</v>
      </c>
      <c r="B20" s="50" t="s">
        <v>237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15" customHeight="1">
      <c r="A21" s="49" t="s">
        <v>238</v>
      </c>
      <c r="B21" s="50" t="s">
        <v>239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49" t="s">
        <v>240</v>
      </c>
      <c r="B22" s="51" t="s">
        <v>241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>
        <v>1</v>
      </c>
      <c r="B23" s="63" t="s">
        <v>242</v>
      </c>
      <c r="C23" s="64" t="s">
        <v>13</v>
      </c>
      <c r="D23" s="64">
        <v>6</v>
      </c>
      <c r="E23" s="55"/>
      <c r="F23" s="55"/>
      <c r="G23" s="55"/>
      <c r="H23" s="64" t="s">
        <v>164</v>
      </c>
      <c r="I23" s="64">
        <v>34</v>
      </c>
      <c r="J23" s="64">
        <v>24</v>
      </c>
      <c r="K23" s="64">
        <v>14</v>
      </c>
      <c r="L23" s="64"/>
      <c r="M23" s="64"/>
      <c r="N23" s="55"/>
      <c r="O23" s="55"/>
    </row>
    <row r="24" spans="1:15" ht="43.15" customHeight="1">
      <c r="A24" s="62" t="s">
        <v>243</v>
      </c>
      <c r="B24" s="63" t="s">
        <v>244</v>
      </c>
      <c r="C24" s="64" t="s">
        <v>23</v>
      </c>
      <c r="D24" s="64"/>
      <c r="E24" s="55"/>
      <c r="F24" s="55"/>
      <c r="G24" s="55"/>
      <c r="H24" s="64"/>
      <c r="I24" s="64"/>
      <c r="J24" s="64"/>
      <c r="K24" s="64"/>
      <c r="L24" s="64"/>
      <c r="M24" s="64"/>
      <c r="N24" s="55"/>
      <c r="O24" s="55"/>
    </row>
    <row r="25" spans="1:15" ht="43.15" customHeight="1">
      <c r="A25" s="62" t="s">
        <v>245</v>
      </c>
      <c r="B25" s="63" t="s">
        <v>246</v>
      </c>
      <c r="C25" s="64" t="s">
        <v>23</v>
      </c>
      <c r="D25" s="64"/>
      <c r="E25" s="55"/>
      <c r="F25" s="55"/>
      <c r="G25" s="55"/>
      <c r="H25" s="64"/>
      <c r="I25" s="64"/>
      <c r="J25" s="64"/>
      <c r="K25" s="64"/>
      <c r="L25" s="64"/>
      <c r="M25" s="64"/>
      <c r="N25" s="55"/>
      <c r="O25" s="55"/>
    </row>
    <row r="26" spans="1:15" ht="43.15" customHeight="1">
      <c r="A26" s="62">
        <v>2</v>
      </c>
      <c r="B26" s="63" t="s">
        <v>247</v>
      </c>
      <c r="C26" s="64" t="s">
        <v>13</v>
      </c>
      <c r="D26" s="64">
        <v>6</v>
      </c>
      <c r="E26" s="55"/>
      <c r="F26" s="55"/>
      <c r="G26" s="55"/>
      <c r="H26" s="64" t="s">
        <v>166</v>
      </c>
      <c r="I26" s="64">
        <v>21</v>
      </c>
      <c r="J26" s="64">
        <v>21</v>
      </c>
      <c r="K26" s="64">
        <v>18</v>
      </c>
      <c r="L26" s="64"/>
      <c r="M26" s="64"/>
      <c r="N26" s="55"/>
      <c r="O26" s="55"/>
    </row>
    <row r="27" spans="1:15" ht="43.15" customHeight="1">
      <c r="A27" s="24" t="s">
        <v>248</v>
      </c>
      <c r="B27" s="6" t="s">
        <v>249</v>
      </c>
      <c r="C27" s="7" t="s">
        <v>23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>
      <c r="A28" s="24" t="s">
        <v>250</v>
      </c>
      <c r="B28" s="6" t="s">
        <v>251</v>
      </c>
      <c r="C28" s="7" t="s">
        <v>23</v>
      </c>
      <c r="D28" s="7"/>
      <c r="E28" s="5"/>
      <c r="F28" s="5"/>
      <c r="G28" s="5"/>
      <c r="H28" s="7"/>
      <c r="I28" s="14"/>
      <c r="J28" s="7"/>
      <c r="K28" s="7"/>
      <c r="L28" s="7"/>
      <c r="M28" s="7"/>
      <c r="N28" s="5"/>
      <c r="O28" s="5"/>
    </row>
    <row r="29" spans="1:15" ht="43.15" customHeight="1">
      <c r="A29" s="24">
        <v>3</v>
      </c>
      <c r="B29" s="6" t="s">
        <v>252</v>
      </c>
      <c r="C29" s="7" t="s">
        <v>13</v>
      </c>
      <c r="D29" s="7">
        <v>6</v>
      </c>
      <c r="E29" s="5"/>
      <c r="F29" s="5"/>
      <c r="G29" s="5"/>
      <c r="H29" s="7" t="s">
        <v>164</v>
      </c>
      <c r="I29" s="7">
        <v>24</v>
      </c>
      <c r="J29" s="7">
        <v>24</v>
      </c>
      <c r="K29" s="7">
        <v>20</v>
      </c>
      <c r="L29" s="7"/>
      <c r="M29" s="7"/>
      <c r="N29" s="5"/>
      <c r="O29" s="5"/>
    </row>
    <row r="30" spans="1:15" ht="43.15" customHeight="1">
      <c r="A30" s="24" t="s">
        <v>253</v>
      </c>
      <c r="B30" s="6" t="s">
        <v>254</v>
      </c>
      <c r="C30" s="7" t="s">
        <v>23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4" t="s">
        <v>255</v>
      </c>
      <c r="B31" s="6" t="s">
        <v>256</v>
      </c>
      <c r="C31" s="7" t="s">
        <v>23</v>
      </c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>
      <c r="A32" s="24">
        <v>4</v>
      </c>
      <c r="B32" s="6" t="s">
        <v>257</v>
      </c>
      <c r="C32" s="7" t="s">
        <v>13</v>
      </c>
      <c r="D32" s="7">
        <v>6</v>
      </c>
      <c r="E32" s="5"/>
      <c r="F32" s="5"/>
      <c r="G32" s="5"/>
      <c r="H32" s="7" t="s">
        <v>166</v>
      </c>
      <c r="I32" s="7">
        <v>21</v>
      </c>
      <c r="J32" s="7">
        <v>21</v>
      </c>
      <c r="K32" s="7">
        <v>18</v>
      </c>
      <c r="L32" s="7"/>
      <c r="M32" s="7"/>
      <c r="N32" s="5"/>
      <c r="O32" s="5"/>
    </row>
    <row r="33" spans="1:15" ht="43.1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4">
        <v>5</v>
      </c>
      <c r="B34" s="6" t="s">
        <v>258</v>
      </c>
      <c r="C34" s="7" t="s">
        <v>13</v>
      </c>
      <c r="D34" s="7">
        <v>6</v>
      </c>
      <c r="E34" s="7" t="s">
        <v>26</v>
      </c>
      <c r="F34" s="5"/>
      <c r="G34" s="5"/>
      <c r="H34" s="7"/>
      <c r="I34" s="7"/>
      <c r="J34" s="7"/>
      <c r="K34" s="7"/>
      <c r="L34" s="7"/>
      <c r="M34" s="7"/>
      <c r="N34" s="8" t="s">
        <v>259</v>
      </c>
      <c r="O34" s="5"/>
    </row>
    <row r="35" spans="1:15" ht="43.1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33 A35:A999">
    <cfRule type="expression" dxfId="233" priority="31">
      <formula>$C1="Option"</formula>
    </cfRule>
  </conditionalFormatting>
  <conditionalFormatting sqref="A23:A26">
    <cfRule type="expression" dxfId="232" priority="32">
      <formula>$F23="Fermeture"</formula>
    </cfRule>
    <cfRule type="expression" dxfId="231" priority="33">
      <formula>$F23="Modification"</formula>
    </cfRule>
    <cfRule type="expression" dxfId="230" priority="34">
      <formula>$F23="Création"</formula>
    </cfRule>
  </conditionalFormatting>
  <conditionalFormatting sqref="A19:C22">
    <cfRule type="expression" dxfId="229" priority="39">
      <formula>$F19="Fermeture"</formula>
    </cfRule>
    <cfRule type="expression" dxfId="228" priority="40">
      <formula>$F19="Modification"</formula>
    </cfRule>
    <cfRule type="expression" dxfId="227" priority="41">
      <formula>$F19="Création"</formula>
    </cfRule>
  </conditionalFormatting>
  <conditionalFormatting sqref="A1:O9 A10:E10 K10:O11 A11:D11 A12:O12 A13:H13 J13:O16 A14:F14 A15:G15 A16:F16 A17:O18 D19:O22 L23:O32 A33:O33 A35:O999 O34">
    <cfRule type="expression" dxfId="226" priority="56">
      <formula>$F1="Modification"</formula>
    </cfRule>
    <cfRule type="expression" dxfId="225" priority="57">
      <formula>$F1="Création"</formula>
    </cfRule>
  </conditionalFormatting>
  <conditionalFormatting sqref="A1:O9 K10:O11 A12:O12 J13:O16 A17:O18 D19:O22 L23:O32 A33:O33 A10:E10 A11:D11 A13:H13 A14:F14 A15:G15 A16:F16 A35:O999 O34">
    <cfRule type="expression" dxfId="224" priority="55">
      <formula>$F1="Fermeture"</formula>
    </cfRule>
  </conditionalFormatting>
  <conditionalFormatting sqref="B23:C26">
    <cfRule type="expression" dxfId="223" priority="25">
      <formula>$F23="Fermeture"</formula>
    </cfRule>
    <cfRule type="expression" dxfId="222" priority="26">
      <formula>$F23="Modification"</formula>
    </cfRule>
    <cfRule type="expression" dxfId="221" priority="27">
      <formula>$F23="Création"</formula>
    </cfRule>
  </conditionalFormatting>
  <conditionalFormatting sqref="D1:E33 G1:N33 G35:N999 D35:E999">
    <cfRule type="expression" dxfId="220" priority="35">
      <formula>$C1="Option"</formula>
    </cfRule>
  </conditionalFormatting>
  <conditionalFormatting sqref="D23:K26 A27:K32">
    <cfRule type="expression" dxfId="219" priority="36">
      <formula>$F23="Fermeture"</formula>
    </cfRule>
    <cfRule type="expression" dxfId="218" priority="37">
      <formula>$F23="Modification"</formula>
    </cfRule>
    <cfRule type="expression" dxfId="217" priority="38">
      <formula>$F23="Création"</formula>
    </cfRule>
  </conditionalFormatting>
  <conditionalFormatting sqref="N1:N33 N35:N999">
    <cfRule type="expression" dxfId="216" priority="52">
      <formula>$M1="Porteuse"</formula>
    </cfRule>
  </conditionalFormatting>
  <conditionalFormatting sqref="A34">
    <cfRule type="expression" dxfId="215" priority="20">
      <formula>$C34="Option"</formula>
    </cfRule>
  </conditionalFormatting>
  <conditionalFormatting sqref="A34 F34:M34">
    <cfRule type="expression" dxfId="214" priority="23">
      <formula>$F34="Modification"</formula>
    </cfRule>
    <cfRule type="expression" dxfId="213" priority="24">
      <formula>$F34="Création"</formula>
    </cfRule>
  </conditionalFormatting>
  <conditionalFormatting sqref="A34 F34:M34">
    <cfRule type="expression" dxfId="212" priority="22">
      <formula>$F34="Fermeture"</formula>
    </cfRule>
  </conditionalFormatting>
  <conditionalFormatting sqref="G34:M34">
    <cfRule type="expression" dxfId="211" priority="21">
      <formula>$C34="Option"</formula>
    </cfRule>
  </conditionalFormatting>
  <conditionalFormatting sqref="C34:E34">
    <cfRule type="expression" dxfId="210" priority="13">
      <formula>$F34="Fermeture"</formula>
    </cfRule>
    <cfRule type="expression" dxfId="209" priority="14">
      <formula>$F34="Modification"</formula>
    </cfRule>
    <cfRule type="expression" dxfId="208" priority="15">
      <formula>$F34="Création"</formula>
    </cfRule>
  </conditionalFormatting>
  <conditionalFormatting sqref="D34:E34">
    <cfRule type="expression" dxfId="207" priority="16">
      <formula>#REF!="Option"</formula>
    </cfRule>
  </conditionalFormatting>
  <conditionalFormatting sqref="C34">
    <cfRule type="expression" dxfId="206" priority="17">
      <formula>$F32="Fermeture"</formula>
    </cfRule>
    <cfRule type="expression" dxfId="205" priority="18">
      <formula>$F32="Modification"</formula>
    </cfRule>
    <cfRule type="expression" dxfId="204" priority="19">
      <formula>$F32="Création"</formula>
    </cfRule>
  </conditionalFormatting>
  <conditionalFormatting sqref="B34">
    <cfRule type="expression" dxfId="203" priority="10">
      <formula>$F34="Fermeture"</formula>
    </cfRule>
    <cfRule type="expression" dxfId="202" priority="11">
      <formula>$F34="Modification"</formula>
    </cfRule>
    <cfRule type="expression" dxfId="201" priority="12">
      <formula>$F34="Création"</formula>
    </cfRule>
  </conditionalFormatting>
  <conditionalFormatting sqref="N34">
    <cfRule type="expression" dxfId="200" priority="1">
      <formula>$F34="Fermeture"</formula>
    </cfRule>
    <cfRule type="expression" dxfId="199" priority="2">
      <formula>$F34="Modification"</formula>
    </cfRule>
    <cfRule type="expression" dxfId="198" priority="3">
      <formula>$F34="Création"</formula>
    </cfRule>
  </conditionalFormatting>
  <conditionalFormatting sqref="N34">
    <cfRule type="expression" dxfId="197" priority="4">
      <formula>#REF!="Fermeture"</formula>
    </cfRule>
    <cfRule type="expression" dxfId="196" priority="5">
      <formula>#REF!="Modification"</formula>
    </cfRule>
    <cfRule type="expression" dxfId="195" priority="6">
      <formula>#REF!="Création"</formula>
    </cfRule>
  </conditionalFormatting>
  <conditionalFormatting sqref="N34">
    <cfRule type="expression" dxfId="194" priority="7">
      <formula>$F32="Fermeture"</formula>
    </cfRule>
    <cfRule type="expression" dxfId="193" priority="8">
      <formula>$F32="Modification"</formula>
    </cfRule>
    <cfRule type="expression" dxfId="192" priority="9">
      <formula>$F32="Création"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V300"/>
  <sheetViews>
    <sheetView topLeftCell="M20" zoomScale="40" zoomScaleNormal="40" workbookViewId="0">
      <selection activeCell="P24" sqref="P24:T24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5703125" style="16" customWidth="1"/>
    <col min="20" max="20" width="17.28515625" style="16" customWidth="1"/>
    <col min="21" max="21" width="44" style="16" customWidth="1"/>
    <col min="22" max="22" width="49.5703125" style="16" customWidth="1"/>
  </cols>
  <sheetData>
    <row r="1" spans="1:21">
      <c r="A1" s="115"/>
      <c r="B1" s="115"/>
      <c r="C1" s="115"/>
      <c r="D1" s="115"/>
      <c r="E1" s="115"/>
      <c r="F1" s="115"/>
      <c r="G1" s="115"/>
      <c r="H1" s="115"/>
      <c r="I1" s="115"/>
      <c r="J1" s="37"/>
    </row>
    <row r="2" spans="1:21">
      <c r="A2" s="115"/>
      <c r="B2" s="115"/>
      <c r="C2" s="115"/>
      <c r="D2" s="115"/>
      <c r="E2" s="115"/>
      <c r="F2" s="115"/>
      <c r="G2" s="115"/>
      <c r="H2" s="115"/>
      <c r="I2" s="115"/>
      <c r="J2" s="37"/>
    </row>
    <row r="3" spans="1:21">
      <c r="A3" s="115"/>
      <c r="B3" s="115"/>
      <c r="C3" s="115"/>
      <c r="D3" s="115"/>
      <c r="E3" s="115"/>
      <c r="F3" s="115"/>
      <c r="G3" s="115"/>
      <c r="H3" s="115"/>
      <c r="I3" s="115"/>
      <c r="J3" s="37"/>
    </row>
    <row r="4" spans="1:21">
      <c r="A4" s="115"/>
      <c r="B4" s="115"/>
      <c r="C4" s="115"/>
      <c r="D4" s="115"/>
      <c r="E4" s="115"/>
      <c r="F4" s="115"/>
      <c r="G4" s="115"/>
      <c r="H4" s="115"/>
      <c r="I4" s="115"/>
      <c r="J4" s="37"/>
    </row>
    <row r="5" spans="1:21">
      <c r="A5" s="115"/>
      <c r="B5" s="115"/>
      <c r="C5" s="115"/>
      <c r="D5" s="115"/>
      <c r="E5" s="115"/>
      <c r="F5" s="115"/>
      <c r="G5" s="115"/>
      <c r="H5" s="115"/>
      <c r="I5" s="115"/>
      <c r="J5" s="37"/>
    </row>
    <row r="6" spans="1:21">
      <c r="A6" s="115"/>
      <c r="B6" s="115"/>
      <c r="C6" s="115"/>
      <c r="D6" s="115"/>
      <c r="E6" s="115"/>
      <c r="F6" s="115"/>
      <c r="G6" s="115"/>
      <c r="H6" s="115"/>
      <c r="I6" s="115"/>
      <c r="J6" s="37"/>
    </row>
    <row r="7" spans="1:21" ht="14.45" customHeight="1">
      <c r="A7" s="150" t="s">
        <v>219</v>
      </c>
      <c r="B7" s="114" t="str">
        <f>'Fiche Générale'!B3</f>
        <v>Portail_ST</v>
      </c>
      <c r="C7" s="117" t="s">
        <v>260</v>
      </c>
      <c r="D7" s="117"/>
      <c r="E7" s="153" t="str">
        <f>'Fiche Générale'!B4</f>
        <v>Electronique, énergie électrique, automatique (EEA)</v>
      </c>
      <c r="F7" s="154"/>
      <c r="G7" s="117" t="s">
        <v>261</v>
      </c>
      <c r="H7" s="114">
        <f>'Fiche Générale'!B5</f>
        <v>0</v>
      </c>
      <c r="I7" s="114"/>
      <c r="J7" s="38"/>
      <c r="K7" s="21"/>
    </row>
    <row r="8" spans="1:21" ht="14.45" customHeight="1">
      <c r="A8" s="151"/>
      <c r="B8" s="114"/>
      <c r="C8" s="117"/>
      <c r="D8" s="117"/>
      <c r="E8" s="153"/>
      <c r="F8" s="154"/>
      <c r="G8" s="117"/>
      <c r="H8" s="114"/>
      <c r="I8" s="114"/>
      <c r="J8" s="38"/>
      <c r="K8" s="21"/>
    </row>
    <row r="9" spans="1:21" ht="14.45" customHeight="1">
      <c r="A9" s="151"/>
      <c r="B9" s="114"/>
      <c r="C9" s="117"/>
      <c r="D9" s="117"/>
      <c r="E9" s="153"/>
      <c r="F9" s="154"/>
      <c r="G9" s="117"/>
      <c r="H9" s="114"/>
      <c r="I9" s="114"/>
      <c r="J9" s="38"/>
      <c r="K9" s="21"/>
    </row>
    <row r="10" spans="1:21" ht="14.45" customHeight="1">
      <c r="A10" s="151"/>
      <c r="B10" s="114"/>
      <c r="C10" s="124" t="s">
        <v>222</v>
      </c>
      <c r="D10" s="124"/>
      <c r="E10" s="128">
        <f>'Fiche Générale'!B9</f>
        <v>0</v>
      </c>
      <c r="F10" s="129"/>
      <c r="G10" s="129"/>
      <c r="H10" s="129"/>
      <c r="I10" s="130"/>
      <c r="J10" s="39"/>
      <c r="K10" s="21"/>
    </row>
    <row r="11" spans="1:21" ht="14.45" customHeight="1">
      <c r="A11" s="152"/>
      <c r="B11" s="114"/>
      <c r="C11" s="124"/>
      <c r="D11" s="124"/>
      <c r="E11" s="131"/>
      <c r="F11" s="132"/>
      <c r="G11" s="132"/>
      <c r="H11" s="132"/>
      <c r="I11" s="133"/>
      <c r="J11" s="39"/>
      <c r="K11" s="21"/>
    </row>
    <row r="12" spans="1:21">
      <c r="C12" s="16"/>
      <c r="I12" s="35"/>
      <c r="J12" s="35"/>
      <c r="M12" s="120" t="s">
        <v>262</v>
      </c>
      <c r="N12" s="121"/>
      <c r="O12" s="121"/>
      <c r="P12" s="121"/>
      <c r="Q12" s="134"/>
      <c r="R12" s="120" t="s">
        <v>263</v>
      </c>
      <c r="S12" s="121"/>
      <c r="T12" s="121"/>
      <c r="U12" s="134"/>
    </row>
    <row r="13" spans="1:21">
      <c r="A13" s="138" t="s">
        <v>223</v>
      </c>
      <c r="B13" s="140" t="str">
        <f>'S5 Maquette'!B13:B14</f>
        <v>3 ème Année de Licence</v>
      </c>
      <c r="C13" s="140"/>
      <c r="D13" s="138" t="s">
        <v>264</v>
      </c>
      <c r="E13" s="140">
        <f>'S5 Maquette'!E13:F14</f>
        <v>0</v>
      </c>
      <c r="F13" s="140"/>
      <c r="G13" s="140"/>
      <c r="I13" s="35"/>
      <c r="J13" s="35"/>
      <c r="M13" s="122"/>
      <c r="N13" s="123"/>
      <c r="O13" s="123"/>
      <c r="P13" s="123"/>
      <c r="Q13" s="135"/>
      <c r="R13" s="122"/>
      <c r="S13" s="123"/>
      <c r="T13" s="123"/>
      <c r="U13" s="135"/>
    </row>
    <row r="14" spans="1:21">
      <c r="A14" s="139"/>
      <c r="B14" s="140"/>
      <c r="C14" s="140"/>
      <c r="D14" s="139"/>
      <c r="E14" s="140"/>
      <c r="F14" s="140"/>
      <c r="G14" s="140"/>
      <c r="I14" s="35"/>
      <c r="J14" s="35"/>
      <c r="M14" s="116" t="s">
        <v>265</v>
      </c>
      <c r="N14" s="120" t="s">
        <v>266</v>
      </c>
      <c r="O14" s="134"/>
      <c r="P14" s="120" t="s">
        <v>267</v>
      </c>
      <c r="Q14" s="134"/>
      <c r="R14" s="115"/>
      <c r="S14" s="141"/>
      <c r="T14" s="144"/>
      <c r="U14" s="138"/>
    </row>
    <row r="15" spans="1:21">
      <c r="A15" s="138" t="s">
        <v>268</v>
      </c>
      <c r="B15" s="146" t="str">
        <f>'S5 Maquette'!B15:B16</f>
        <v>Semestre 5</v>
      </c>
      <c r="C15" s="147"/>
      <c r="D15" s="138" t="s">
        <v>269</v>
      </c>
      <c r="E15" s="140">
        <f>'S5 Maquette'!E15:F16</f>
        <v>0</v>
      </c>
      <c r="F15" s="140"/>
      <c r="G15" s="140"/>
      <c r="I15" s="35"/>
      <c r="J15" s="35"/>
      <c r="M15" s="116"/>
      <c r="N15" s="136"/>
      <c r="O15" s="137"/>
      <c r="P15" s="136"/>
      <c r="Q15" s="137"/>
      <c r="R15" s="115"/>
      <c r="S15" s="142"/>
      <c r="T15" s="144"/>
      <c r="U15" s="145"/>
    </row>
    <row r="16" spans="1:21">
      <c r="A16" s="139"/>
      <c r="B16" s="148"/>
      <c r="C16" s="149"/>
      <c r="D16" s="139"/>
      <c r="E16" s="140"/>
      <c r="F16" s="140"/>
      <c r="G16" s="140"/>
      <c r="I16" s="35"/>
      <c r="J16" s="35"/>
      <c r="M16" s="116"/>
      <c r="N16" s="136"/>
      <c r="O16" s="137"/>
      <c r="P16" s="136"/>
      <c r="Q16" s="137"/>
      <c r="R16" s="115"/>
      <c r="S16" s="142"/>
      <c r="T16" s="144"/>
      <c r="U16" s="145"/>
    </row>
    <row r="17" spans="1:22">
      <c r="L17" s="17"/>
      <c r="M17" s="116"/>
      <c r="N17" s="122"/>
      <c r="O17" s="135"/>
      <c r="P17" s="122"/>
      <c r="Q17" s="135"/>
      <c r="R17" s="115"/>
      <c r="S17" s="143"/>
      <c r="T17" s="144"/>
      <c r="U17" s="139"/>
    </row>
    <row r="18" spans="1:22" ht="59.45" customHeight="1">
      <c r="A18" s="3" t="s">
        <v>270</v>
      </c>
      <c r="B18" s="36" t="s">
        <v>271</v>
      </c>
      <c r="C18" s="3" t="s">
        <v>5</v>
      </c>
      <c r="D18" s="3" t="s">
        <v>272</v>
      </c>
      <c r="E18" s="3" t="s">
        <v>273</v>
      </c>
      <c r="F18" s="3" t="s">
        <v>274</v>
      </c>
      <c r="G18" s="3" t="s">
        <v>275</v>
      </c>
      <c r="H18" s="3" t="s">
        <v>276</v>
      </c>
      <c r="I18" s="3" t="s">
        <v>277</v>
      </c>
      <c r="J18" s="3" t="s">
        <v>278</v>
      </c>
      <c r="K18" s="3" t="s">
        <v>279</v>
      </c>
      <c r="L18" s="3" t="s">
        <v>280</v>
      </c>
      <c r="M18" s="3" t="s">
        <v>281</v>
      </c>
      <c r="N18" s="3" t="s">
        <v>271</v>
      </c>
      <c r="O18" s="3" t="s">
        <v>282</v>
      </c>
      <c r="P18" s="3" t="s">
        <v>283</v>
      </c>
      <c r="Q18" s="3" t="s">
        <v>284</v>
      </c>
      <c r="R18" s="3" t="s">
        <v>285</v>
      </c>
      <c r="S18" s="3" t="s">
        <v>271</v>
      </c>
      <c r="T18" s="3" t="s">
        <v>282</v>
      </c>
      <c r="U18" s="4" t="s">
        <v>286</v>
      </c>
      <c r="V18" s="4" t="s">
        <v>287</v>
      </c>
    </row>
    <row r="19" spans="1:22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9">
        <f>'S5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" customHeight="1">
      <c r="A20" s="53" t="str">
        <f>'S5 Maquette'!B20</f>
        <v>Competences numeriques 3</v>
      </c>
      <c r="B20" s="54" t="str">
        <f>'S5 Maquette'!C20</f>
        <v>ECUE</v>
      </c>
      <c r="C20" s="59">
        <f>'S5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9">
        <f>'S5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" customHeight="1">
      <c r="A22" s="53" t="str">
        <f>'S5 Maquette'!B22</f>
        <v xml:space="preserve">Anglais 5 </v>
      </c>
      <c r="B22" s="54" t="str">
        <f>'S5 Maquette'!C22</f>
        <v>ECUE</v>
      </c>
      <c r="C22" s="59">
        <f>'S5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" customHeight="1">
      <c r="A23" s="56" t="str">
        <f>'S5 Maquette'!B23</f>
        <v>Outils Mathématiques &amp; Méthodes numériques avec Python</v>
      </c>
      <c r="B23" s="57" t="str">
        <f>'S5 Maquette'!C23</f>
        <v>UE</v>
      </c>
      <c r="C23" s="65"/>
      <c r="D23" s="64"/>
      <c r="E23" s="64" t="s">
        <v>288</v>
      </c>
      <c r="F23" s="64" t="s">
        <v>288</v>
      </c>
      <c r="G23" s="66" t="s">
        <v>288</v>
      </c>
      <c r="H23" s="66" t="s">
        <v>288</v>
      </c>
      <c r="I23" s="66" t="s">
        <v>288</v>
      </c>
      <c r="J23" s="66">
        <v>8</v>
      </c>
      <c r="K23" s="66" t="s">
        <v>10</v>
      </c>
      <c r="L23" s="66"/>
      <c r="M23" s="66">
        <v>4</v>
      </c>
      <c r="N23" s="66"/>
      <c r="O23" s="66"/>
      <c r="P23" s="66"/>
      <c r="Q23" s="66"/>
      <c r="R23" s="66"/>
      <c r="S23" s="66"/>
      <c r="T23" s="66"/>
      <c r="U23" s="66"/>
      <c r="V23" s="58"/>
    </row>
    <row r="24" spans="1:22" ht="30.6" customHeight="1">
      <c r="A24" s="56" t="str">
        <f>'S5 Maquette'!B24</f>
        <v>Outils Mathématiques</v>
      </c>
      <c r="B24" s="57" t="str">
        <f>'S5 Maquette'!C24</f>
        <v>ECUE</v>
      </c>
      <c r="C24" s="65"/>
      <c r="D24" s="64">
        <v>0.66</v>
      </c>
      <c r="E24" s="64" t="s">
        <v>288</v>
      </c>
      <c r="F24" s="64" t="s">
        <v>288</v>
      </c>
      <c r="G24" s="66" t="s">
        <v>288</v>
      </c>
      <c r="H24" s="66" t="s">
        <v>288</v>
      </c>
      <c r="I24" s="66" t="s">
        <v>288</v>
      </c>
      <c r="J24" s="66"/>
      <c r="K24" s="66" t="s">
        <v>10</v>
      </c>
      <c r="L24" s="66"/>
      <c r="M24" s="66"/>
      <c r="N24" s="66"/>
      <c r="O24" s="66"/>
      <c r="P24" s="66" t="s">
        <v>289</v>
      </c>
      <c r="Q24" s="66" t="s">
        <v>290</v>
      </c>
      <c r="R24" s="66"/>
      <c r="S24" s="66" t="s">
        <v>289</v>
      </c>
      <c r="T24" s="66" t="s">
        <v>290</v>
      </c>
      <c r="U24" s="66"/>
      <c r="V24" s="58"/>
    </row>
    <row r="25" spans="1:22" ht="30.6" customHeight="1">
      <c r="A25" s="56" t="str">
        <f>'S5 Maquette'!B25</f>
        <v>Méthodes numériques avec Python</v>
      </c>
      <c r="B25" s="57" t="str">
        <f>'S5 Maquette'!C25</f>
        <v>ECUE</v>
      </c>
      <c r="C25" s="65">
        <f>'S5 Maquette'!F25</f>
        <v>0</v>
      </c>
      <c r="D25" s="64">
        <v>0.34</v>
      </c>
      <c r="E25" s="64" t="s">
        <v>288</v>
      </c>
      <c r="F25" s="64" t="s">
        <v>288</v>
      </c>
      <c r="G25" s="66" t="s">
        <v>288</v>
      </c>
      <c r="H25" s="66" t="s">
        <v>288</v>
      </c>
      <c r="I25" s="66" t="s">
        <v>288</v>
      </c>
      <c r="J25" s="66"/>
      <c r="K25" s="66" t="s">
        <v>10</v>
      </c>
      <c r="L25" s="66"/>
      <c r="M25" s="66"/>
      <c r="N25" s="66"/>
      <c r="O25" s="66"/>
      <c r="P25" s="66" t="s">
        <v>289</v>
      </c>
      <c r="Q25" s="66" t="s">
        <v>290</v>
      </c>
      <c r="R25" s="66"/>
      <c r="S25" s="66" t="s">
        <v>289</v>
      </c>
      <c r="T25" s="66" t="s">
        <v>290</v>
      </c>
      <c r="U25" s="66"/>
      <c r="V25" s="58"/>
    </row>
    <row r="26" spans="1:22" ht="30.6" customHeight="1">
      <c r="A26" s="56" t="str">
        <f>'S5 Maquette'!B26</f>
        <v>Composants &amp; CAO</v>
      </c>
      <c r="B26" s="57" t="str">
        <f>'S5 Maquette'!C26</f>
        <v>UE</v>
      </c>
      <c r="C26" s="65">
        <f>'S5 Maquette'!F26</f>
        <v>0</v>
      </c>
      <c r="D26" s="64"/>
      <c r="E26" s="64" t="s">
        <v>288</v>
      </c>
      <c r="F26" s="64" t="s">
        <v>288</v>
      </c>
      <c r="G26" s="66" t="s">
        <v>288</v>
      </c>
      <c r="H26" s="66" t="s">
        <v>288</v>
      </c>
      <c r="I26" s="66" t="s">
        <v>288</v>
      </c>
      <c r="J26" s="66">
        <v>8</v>
      </c>
      <c r="K26" s="66" t="s">
        <v>10</v>
      </c>
      <c r="L26" s="66"/>
      <c r="M26" s="66">
        <v>3</v>
      </c>
      <c r="N26" s="66"/>
      <c r="O26" s="66"/>
      <c r="P26" s="66"/>
      <c r="Q26" s="66"/>
      <c r="R26" s="66"/>
      <c r="S26" s="66"/>
      <c r="T26" s="66"/>
      <c r="U26" s="66"/>
      <c r="V26" s="58"/>
    </row>
    <row r="27" spans="1:22" ht="30.6" customHeight="1">
      <c r="A27" s="43" t="str">
        <f>'S5 Maquette'!B27</f>
        <v>CAO</v>
      </c>
      <c r="B27" s="43" t="str">
        <f>'S5 Maquette'!C27</f>
        <v>ECUE</v>
      </c>
      <c r="C27" s="42">
        <f>'S5 Maquette'!F27</f>
        <v>0</v>
      </c>
      <c r="D27" s="7">
        <v>0.25</v>
      </c>
      <c r="E27" s="64" t="s">
        <v>288</v>
      </c>
      <c r="F27" s="64" t="s">
        <v>288</v>
      </c>
      <c r="G27" s="66" t="s">
        <v>288</v>
      </c>
      <c r="H27" s="66" t="s">
        <v>288</v>
      </c>
      <c r="I27" s="66" t="s">
        <v>288</v>
      </c>
      <c r="J27" s="66"/>
      <c r="K27" s="66" t="s">
        <v>10</v>
      </c>
      <c r="L27" s="40"/>
      <c r="M27" s="40"/>
      <c r="N27" s="40"/>
      <c r="O27" s="40"/>
      <c r="P27" s="66"/>
      <c r="Q27" s="66"/>
      <c r="R27" s="40"/>
      <c r="S27" s="66"/>
      <c r="T27" s="66"/>
      <c r="U27" s="40"/>
      <c r="V27" s="45"/>
    </row>
    <row r="28" spans="1:22" ht="30.6" customHeight="1">
      <c r="A28" s="43" t="str">
        <f>'S5 Maquette'!B28</f>
        <v>Composants</v>
      </c>
      <c r="B28" s="43" t="str">
        <f>'S5 Maquette'!C28</f>
        <v>ECUE</v>
      </c>
      <c r="C28" s="42">
        <f>'S5 Maquette'!F28</f>
        <v>0</v>
      </c>
      <c r="D28" s="7">
        <v>0.75</v>
      </c>
      <c r="E28" s="64" t="s">
        <v>288</v>
      </c>
      <c r="F28" s="64" t="s">
        <v>288</v>
      </c>
      <c r="G28" s="66" t="s">
        <v>288</v>
      </c>
      <c r="H28" s="66" t="s">
        <v>288</v>
      </c>
      <c r="I28" s="66" t="s">
        <v>288</v>
      </c>
      <c r="J28" s="66"/>
      <c r="K28" s="66" t="s">
        <v>10</v>
      </c>
      <c r="L28" s="40"/>
      <c r="M28" s="40"/>
      <c r="N28" s="40"/>
      <c r="O28" s="40"/>
      <c r="P28" s="66" t="s">
        <v>289</v>
      </c>
      <c r="Q28" s="66" t="s">
        <v>290</v>
      </c>
      <c r="R28" s="40"/>
      <c r="S28" s="66" t="s">
        <v>289</v>
      </c>
      <c r="T28" s="66" t="s">
        <v>290</v>
      </c>
      <c r="U28" s="40"/>
      <c r="V28" s="45"/>
    </row>
    <row r="29" spans="1:22" ht="30.6" customHeight="1">
      <c r="A29" s="43" t="str">
        <f>'S5 Maquette'!B29</f>
        <v>Signaux &amp; Systèmes à temps continu &amp; Automatique</v>
      </c>
      <c r="B29" s="43" t="str">
        <f>'S5 Maquette'!C29</f>
        <v>UE</v>
      </c>
      <c r="C29" s="42">
        <f>'S5 Maquette'!F29</f>
        <v>0</v>
      </c>
      <c r="D29" s="64"/>
      <c r="E29" s="64" t="s">
        <v>288</v>
      </c>
      <c r="F29" s="64" t="s">
        <v>288</v>
      </c>
      <c r="G29" s="66" t="s">
        <v>288</v>
      </c>
      <c r="H29" s="66" t="s">
        <v>288</v>
      </c>
      <c r="I29" s="66" t="s">
        <v>288</v>
      </c>
      <c r="J29" s="66">
        <v>8</v>
      </c>
      <c r="K29" s="66" t="s">
        <v>10</v>
      </c>
      <c r="L29" s="40"/>
      <c r="M29" s="40">
        <v>3</v>
      </c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6" customHeight="1">
      <c r="A30" s="43" t="str">
        <f>'S5 Maquette'!B30</f>
        <v xml:space="preserve">Signaux  </v>
      </c>
      <c r="B30" s="43" t="str">
        <f>'S5 Maquette'!C30</f>
        <v>ECUE</v>
      </c>
      <c r="C30" s="42">
        <f>'S5 Maquette'!F30</f>
        <v>0</v>
      </c>
      <c r="D30" s="7">
        <v>0.5</v>
      </c>
      <c r="E30" s="64" t="s">
        <v>288</v>
      </c>
      <c r="F30" s="64" t="s">
        <v>288</v>
      </c>
      <c r="G30" s="66" t="s">
        <v>288</v>
      </c>
      <c r="H30" s="66" t="s">
        <v>288</v>
      </c>
      <c r="I30" s="66" t="s">
        <v>288</v>
      </c>
      <c r="J30" s="66"/>
      <c r="K30" s="66" t="s">
        <v>10</v>
      </c>
      <c r="L30" s="40"/>
      <c r="M30" s="40"/>
      <c r="N30" s="40"/>
      <c r="O30" s="40"/>
      <c r="P30" s="66" t="s">
        <v>289</v>
      </c>
      <c r="Q30" s="66" t="s">
        <v>290</v>
      </c>
      <c r="R30" s="40"/>
      <c r="S30" s="66" t="s">
        <v>289</v>
      </c>
      <c r="T30" s="66" t="s">
        <v>290</v>
      </c>
      <c r="U30" s="40"/>
      <c r="V30" s="45"/>
    </row>
    <row r="31" spans="1:22" ht="30.6" customHeight="1">
      <c r="A31" s="43" t="str">
        <f>'S5 Maquette'!B31</f>
        <v>Automatique</v>
      </c>
      <c r="B31" s="43" t="str">
        <f>'S5 Maquette'!C31</f>
        <v>ECUE</v>
      </c>
      <c r="C31" s="42">
        <f>'S5 Maquette'!F31</f>
        <v>0</v>
      </c>
      <c r="D31" s="7">
        <v>0.5</v>
      </c>
      <c r="E31" s="64" t="s">
        <v>288</v>
      </c>
      <c r="F31" s="64" t="s">
        <v>288</v>
      </c>
      <c r="G31" s="66" t="s">
        <v>288</v>
      </c>
      <c r="H31" s="66" t="s">
        <v>288</v>
      </c>
      <c r="I31" s="66" t="s">
        <v>288</v>
      </c>
      <c r="J31" s="66"/>
      <c r="K31" s="66" t="s">
        <v>10</v>
      </c>
      <c r="L31" s="40"/>
      <c r="M31" s="40"/>
      <c r="N31" s="40"/>
      <c r="O31" s="40"/>
      <c r="P31" s="66" t="s">
        <v>289</v>
      </c>
      <c r="Q31" s="66" t="s">
        <v>290</v>
      </c>
      <c r="R31" s="40"/>
      <c r="S31" s="66" t="s">
        <v>289</v>
      </c>
      <c r="T31" s="66" t="s">
        <v>290</v>
      </c>
      <c r="U31" s="40"/>
      <c r="V31" s="45"/>
    </row>
    <row r="32" spans="1:22" ht="30.6" customHeight="1">
      <c r="A32" s="43" t="str">
        <f>'S5 Maquette'!B32</f>
        <v>Propagation des Ondes Electromagnétiques</v>
      </c>
      <c r="B32" s="43" t="str">
        <f>'S5 Maquette'!C32</f>
        <v>UE</v>
      </c>
      <c r="C32" s="42">
        <f>'S5 Maquette'!F32</f>
        <v>0</v>
      </c>
      <c r="D32" s="64"/>
      <c r="E32" s="64" t="s">
        <v>288</v>
      </c>
      <c r="F32" s="64" t="s">
        <v>288</v>
      </c>
      <c r="G32" s="66" t="s">
        <v>288</v>
      </c>
      <c r="H32" s="66" t="s">
        <v>288</v>
      </c>
      <c r="I32" s="66" t="s">
        <v>288</v>
      </c>
      <c r="J32" s="66">
        <v>8</v>
      </c>
      <c r="K32" s="66" t="s">
        <v>10</v>
      </c>
      <c r="L32" s="40"/>
      <c r="M32" s="40">
        <v>4</v>
      </c>
      <c r="N32" s="40"/>
      <c r="O32" s="40"/>
      <c r="P32" s="66" t="s">
        <v>289</v>
      </c>
      <c r="Q32" s="66" t="s">
        <v>290</v>
      </c>
      <c r="R32" s="40"/>
      <c r="S32" s="66" t="s">
        <v>289</v>
      </c>
      <c r="T32" s="66" t="s">
        <v>290</v>
      </c>
      <c r="U32" s="40"/>
      <c r="V32" s="45"/>
    </row>
    <row r="33" spans="1:22" ht="30.6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T33" s="40"/>
      <c r="U33" s="40"/>
      <c r="V33" s="45"/>
    </row>
    <row r="34" spans="1:22" ht="30.6" customHeight="1">
      <c r="A34" s="43" t="str">
        <f>'S5 Maquette'!B34</f>
        <v>UE à visée professionnalisante</v>
      </c>
      <c r="B34" s="43" t="str">
        <f>'S5 Maquette'!C34</f>
        <v>UE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1:A17 A301:A999">
    <cfRule type="expression" dxfId="191" priority="36">
      <formula>$C1="Parcours Pédagogique"</formula>
    </cfRule>
    <cfRule type="expression" dxfId="190" priority="37">
      <formula>$C1="BLOC"</formula>
    </cfRule>
    <cfRule type="expression" dxfId="189" priority="38">
      <formula>$C1="OPTION"</formula>
    </cfRule>
  </conditionalFormatting>
  <conditionalFormatting sqref="A23:K32">
    <cfRule type="expression" dxfId="188" priority="23">
      <formula>$C23="Modification MCC"</formula>
    </cfRule>
    <cfRule type="expression" dxfId="187" priority="24">
      <formula>$C23="Modification"</formula>
    </cfRule>
    <cfRule type="expression" dxfId="186" priority="25">
      <formula>$C23="Création"</formula>
    </cfRule>
    <cfRule type="expression" dxfId="185" priority="26">
      <formula>$C23="Fermeture"</formula>
    </cfRule>
  </conditionalFormatting>
  <conditionalFormatting sqref="A16:U22 L23:L32 V16 N23:U32 A35:U298 A33:R34 T33:U34">
    <cfRule type="expression" dxfId="184" priority="41">
      <formula>$C16="Modification MCC"</formula>
    </cfRule>
  </conditionalFormatting>
  <conditionalFormatting sqref="A18:U22 L23:L32 V18 N23:U32 A35:U300 A33:R34 T33:U34">
    <cfRule type="expression" dxfId="183" priority="45">
      <formula>$C18="Modification"</formula>
    </cfRule>
  </conditionalFormatting>
  <conditionalFormatting sqref="B1:U9 B10:E10 J10:U11 B11:D11 B12:M12 R12 B13:L13 B14:N14 P14 R14:U17 B15:M17 B301:U999">
    <cfRule type="expression" dxfId="182" priority="43">
      <formula>$D1="Création"</formula>
    </cfRule>
    <cfRule type="expression" dxfId="181" priority="44">
      <formula>$D1="Fermeture"</formula>
    </cfRule>
  </conditionalFormatting>
  <conditionalFormatting sqref="C1:U11 C12:M12 R12:U13 C13:L13 C14:U32 C35:U999 C33:R34 T33:U34">
    <cfRule type="expression" dxfId="180" priority="28">
      <formula>$B1="Option"</formula>
    </cfRule>
  </conditionalFormatting>
  <conditionalFormatting sqref="J1:J22">
    <cfRule type="expression" dxfId="179" priority="34">
      <formula>$I1="NON"</formula>
    </cfRule>
  </conditionalFormatting>
  <conditionalFormatting sqref="J23:J999">
    <cfRule type="expression" dxfId="178" priority="22">
      <formula>$I23="NON"</formula>
    </cfRule>
  </conditionalFormatting>
  <conditionalFormatting sqref="L18:L300 N18:O300">
    <cfRule type="expression" dxfId="177" priority="29">
      <formula>$K18="CCI (CC Intégral)"</formula>
    </cfRule>
  </conditionalFormatting>
  <conditionalFormatting sqref="L18:M22 L23:L32 L33:M300 P18:Q300">
    <cfRule type="expression" dxfId="176" priority="30">
      <formula>$K18="CT (Contrôle terminal)"</formula>
    </cfRule>
  </conditionalFormatting>
  <conditionalFormatting sqref="M23:M32">
    <cfRule type="expression" dxfId="175" priority="16">
      <formula>$K23="CT (Contrôle terminal)"</formula>
    </cfRule>
    <cfRule type="expression" dxfId="174" priority="17">
      <formula>$C23="Modification MCC"</formula>
    </cfRule>
    <cfRule type="expression" dxfId="173" priority="18">
      <formula>$C23="Modification"</formula>
    </cfRule>
    <cfRule type="expression" dxfId="172" priority="19">
      <formula>$C23="Création"</formula>
    </cfRule>
    <cfRule type="expression" dxfId="171" priority="20">
      <formula>$C23="Fermeture"</formula>
    </cfRule>
  </conditionalFormatting>
  <conditionalFormatting sqref="P18:Q300">
    <cfRule type="expression" dxfId="170" priority="27">
      <formula>$K18="CC&amp;CT"</formula>
    </cfRule>
  </conditionalFormatting>
  <conditionalFormatting sqref="R14:U17 B15:M17 B1:U9 J10:U11 B12:M12 B13:L13 B14:N14 B301:U999 B10:E10 B11:D11 R12 P14">
    <cfRule type="expression" dxfId="169" priority="42">
      <formula>$D1="Modification"</formula>
    </cfRule>
  </conditionalFormatting>
  <conditionalFormatting sqref="S1:T32 S35:T999 T33:T34">
    <cfRule type="expression" dxfId="168" priority="31">
      <formula>$R1="Autres"</formula>
    </cfRule>
  </conditionalFormatting>
  <conditionalFormatting sqref="U1:U999 V18">
    <cfRule type="expression" dxfId="167" priority="32">
      <formula>$R1="CT (Contrôle terminal)"</formula>
    </cfRule>
  </conditionalFormatting>
  <conditionalFormatting sqref="V18 A18:U22 L23:L32 N23:U32 A35:U300 A33:R34 T33:U34">
    <cfRule type="expression" dxfId="166" priority="46">
      <formula>$C18="Création"</formula>
    </cfRule>
    <cfRule type="expression" dxfId="165" priority="47">
      <formula>$C18="Fermeture"</formula>
    </cfRule>
  </conditionalFormatting>
  <conditionalFormatting sqref="S24:T24">
    <cfRule type="expression" dxfId="164" priority="14">
      <formula>$K24="CT (Contrôle terminal)"</formula>
    </cfRule>
  </conditionalFormatting>
  <conditionalFormatting sqref="S24:T24">
    <cfRule type="expression" dxfId="163" priority="13">
      <formula>$K24="CC&amp;CT"</formula>
    </cfRule>
  </conditionalFormatting>
  <conditionalFormatting sqref="S25:T25">
    <cfRule type="expression" dxfId="162" priority="12">
      <formula>$K25="CT (Contrôle terminal)"</formula>
    </cfRule>
  </conditionalFormatting>
  <conditionalFormatting sqref="S25:T25">
    <cfRule type="expression" dxfId="161" priority="11">
      <formula>$K25="CC&amp;CT"</formula>
    </cfRule>
  </conditionalFormatting>
  <conditionalFormatting sqref="S27:T27">
    <cfRule type="expression" dxfId="160" priority="10">
      <formula>$K27="CT (Contrôle terminal)"</formula>
    </cfRule>
  </conditionalFormatting>
  <conditionalFormatting sqref="S27:T27">
    <cfRule type="expression" dxfId="159" priority="9">
      <formula>$K27="CC&amp;CT"</formula>
    </cfRule>
  </conditionalFormatting>
  <conditionalFormatting sqref="S28:T28">
    <cfRule type="expression" dxfId="158" priority="8">
      <formula>$K28="CT (Contrôle terminal)"</formula>
    </cfRule>
  </conditionalFormatting>
  <conditionalFormatting sqref="S28:T28">
    <cfRule type="expression" dxfId="157" priority="7">
      <formula>$K28="CC&amp;CT"</formula>
    </cfRule>
  </conditionalFormatting>
  <conditionalFormatting sqref="S30:T30">
    <cfRule type="expression" dxfId="156" priority="6">
      <formula>$K30="CT (Contrôle terminal)"</formula>
    </cfRule>
  </conditionalFormatting>
  <conditionalFormatting sqref="S30:T30">
    <cfRule type="expression" dxfId="155" priority="5">
      <formula>$K30="CC&amp;CT"</formula>
    </cfRule>
  </conditionalFormatting>
  <conditionalFormatting sqref="S31:T31">
    <cfRule type="expression" dxfId="154" priority="4">
      <formula>$K31="CT (Contrôle terminal)"</formula>
    </cfRule>
  </conditionalFormatting>
  <conditionalFormatting sqref="S31:T31">
    <cfRule type="expression" dxfId="153" priority="3">
      <formula>$K31="CC&amp;CT"</formula>
    </cfRule>
  </conditionalFormatting>
  <conditionalFormatting sqref="S32:T32">
    <cfRule type="expression" dxfId="152" priority="2">
      <formula>$K32="CT (Contrôle terminal)"</formula>
    </cfRule>
  </conditionalFormatting>
  <conditionalFormatting sqref="S32:T32">
    <cfRule type="expression" dxfId="151" priority="1">
      <formula>$K32="CC&amp;CT"</formula>
    </cfRule>
  </conditionalFormatting>
  <conditionalFormatting sqref="S34">
    <cfRule type="expression" dxfId="150" priority="116">
      <formula>$C33="Modification MCC"</formula>
    </cfRule>
  </conditionalFormatting>
  <conditionalFormatting sqref="S34">
    <cfRule type="expression" dxfId="149" priority="118">
      <formula>$C33="Modification"</formula>
    </cfRule>
  </conditionalFormatting>
  <conditionalFormatting sqref="S34">
    <cfRule type="expression" dxfId="148" priority="120">
      <formula>$B33="Option"</formula>
    </cfRule>
  </conditionalFormatting>
  <conditionalFormatting sqref="S34">
    <cfRule type="expression" dxfId="147" priority="122">
      <formula>$R33="Autres"</formula>
    </cfRule>
  </conditionalFormatting>
  <conditionalFormatting sqref="S34">
    <cfRule type="expression" dxfId="146" priority="125">
      <formula>$C33="Création"</formula>
    </cfRule>
    <cfRule type="expression" dxfId="145" priority="126">
      <formula>$C33="Fermeture"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R19:R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N19:N300 S19:S32 S34:S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A19" zoomScale="71" zoomScaleNormal="50" workbookViewId="0">
      <selection activeCell="A34" sqref="A34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>
      <c r="A6" s="115"/>
      <c r="B6" s="115"/>
      <c r="C6" s="115"/>
      <c r="D6" s="115"/>
      <c r="E6" s="115"/>
      <c r="F6" s="115"/>
      <c r="G6" s="115"/>
      <c r="H6" s="115"/>
      <c r="I6" s="115"/>
      <c r="J6" s="115"/>
    </row>
    <row r="7" spans="1:10" ht="18" customHeight="1">
      <c r="A7" s="117" t="s">
        <v>219</v>
      </c>
      <c r="B7" s="111" t="str">
        <f>'Fiche Générale'!B3</f>
        <v>Portail_ST</v>
      </c>
      <c r="C7" s="117" t="s">
        <v>220</v>
      </c>
      <c r="D7" s="117"/>
      <c r="E7" s="125" t="str">
        <f>'Fiche Générale'!B4</f>
        <v>Electronique, énergie électrique, automatique (EEA)</v>
      </c>
      <c r="F7" s="111"/>
      <c r="G7" s="117" t="s">
        <v>221</v>
      </c>
      <c r="H7" s="155">
        <f>'Fiche Générale'!B5</f>
        <v>0</v>
      </c>
      <c r="I7" s="155"/>
      <c r="J7" s="155"/>
    </row>
    <row r="8" spans="1:10" ht="18" customHeight="1">
      <c r="A8" s="117"/>
      <c r="B8" s="112"/>
      <c r="C8" s="117"/>
      <c r="D8" s="117"/>
      <c r="E8" s="126"/>
      <c r="F8" s="112"/>
      <c r="G8" s="117"/>
      <c r="H8" s="155"/>
      <c r="I8" s="155"/>
      <c r="J8" s="155"/>
    </row>
    <row r="9" spans="1:10" ht="18" customHeight="1">
      <c r="A9" s="117"/>
      <c r="B9" s="112"/>
      <c r="C9" s="117"/>
      <c r="D9" s="117"/>
      <c r="E9" s="127"/>
      <c r="F9" s="113"/>
      <c r="G9" s="117"/>
      <c r="H9" s="155"/>
      <c r="I9" s="155"/>
      <c r="J9" s="155"/>
    </row>
    <row r="10" spans="1:10" ht="18" customHeight="1">
      <c r="A10" s="117"/>
      <c r="B10" s="112"/>
      <c r="C10" s="124" t="s">
        <v>222</v>
      </c>
      <c r="D10" s="124"/>
      <c r="E10" s="128">
        <f>'Fiche Générale'!B9</f>
        <v>0</v>
      </c>
      <c r="F10" s="129"/>
      <c r="G10" s="129"/>
      <c r="H10" s="129"/>
      <c r="I10" s="129"/>
      <c r="J10" s="130"/>
    </row>
    <row r="11" spans="1:10" ht="18" customHeight="1">
      <c r="A11" s="117"/>
      <c r="B11" s="113"/>
      <c r="C11" s="124"/>
      <c r="D11" s="124"/>
      <c r="E11" s="131"/>
      <c r="F11" s="132"/>
      <c r="G11" s="132"/>
      <c r="H11" s="132"/>
      <c r="I11" s="132"/>
      <c r="J11" s="133"/>
    </row>
    <row r="13" spans="1:10">
      <c r="A13" s="116" t="s">
        <v>223</v>
      </c>
      <c r="B13" s="147" t="str">
        <f>'S5 Maquette'!B13:B14</f>
        <v>3 ème Année de Licence</v>
      </c>
      <c r="C13" s="116" t="s">
        <v>225</v>
      </c>
      <c r="D13" s="116"/>
      <c r="E13" s="140">
        <f>'S5 Maquette'!E13:F14</f>
        <v>0</v>
      </c>
      <c r="F13" s="140"/>
      <c r="G13" s="116" t="s">
        <v>199</v>
      </c>
      <c r="H13" s="82">
        <f>Calcul!D7</f>
        <v>384.5</v>
      </c>
      <c r="I13" s="82"/>
    </row>
    <row r="14" spans="1:10">
      <c r="A14" s="116"/>
      <c r="B14" s="149"/>
      <c r="C14" s="116"/>
      <c r="D14" s="116"/>
      <c r="E14" s="140"/>
      <c r="F14" s="140"/>
      <c r="G14" s="116"/>
      <c r="H14" s="82"/>
      <c r="I14" s="82"/>
    </row>
    <row r="15" spans="1:10">
      <c r="A15" s="116" t="s">
        <v>226</v>
      </c>
      <c r="B15" s="118" t="s">
        <v>186</v>
      </c>
      <c r="C15" s="120" t="s">
        <v>227</v>
      </c>
      <c r="D15" s="121"/>
      <c r="E15" s="116"/>
      <c r="F15" s="116"/>
      <c r="G15" s="116" t="s">
        <v>200</v>
      </c>
      <c r="H15" s="82">
        <f ca="1">Calcul!D20</f>
        <v>384.5</v>
      </c>
      <c r="I15" s="82"/>
    </row>
    <row r="16" spans="1:10">
      <c r="A16" s="116"/>
      <c r="B16" s="119"/>
      <c r="C16" s="122"/>
      <c r="D16" s="123"/>
      <c r="E16" s="116"/>
      <c r="F16" s="116"/>
      <c r="G16" s="116"/>
      <c r="H16" s="82"/>
      <c r="I16" s="82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15" customHeight="1">
      <c r="A19" s="52">
        <v>0</v>
      </c>
      <c r="B19" s="50" t="s">
        <v>291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15" customHeight="1">
      <c r="A20" s="52" t="s">
        <v>236</v>
      </c>
      <c r="B20" s="50" t="s">
        <v>237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15" customHeight="1">
      <c r="A21" s="52" t="s">
        <v>238</v>
      </c>
      <c r="B21" s="50" t="s">
        <v>239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52" t="s">
        <v>240</v>
      </c>
      <c r="B22" s="51" t="s">
        <v>292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>
        <v>1</v>
      </c>
      <c r="B23" s="63" t="s">
        <v>293</v>
      </c>
      <c r="C23" s="64" t="s">
        <v>13</v>
      </c>
      <c r="D23" s="64">
        <v>6</v>
      </c>
      <c r="E23" s="55"/>
      <c r="F23" s="55"/>
      <c r="G23" s="55"/>
      <c r="H23" s="64" t="s">
        <v>166</v>
      </c>
      <c r="I23" s="64">
        <v>22</v>
      </c>
      <c r="J23" s="64">
        <v>22</v>
      </c>
      <c r="K23" s="64">
        <v>36</v>
      </c>
      <c r="L23" s="64"/>
      <c r="M23" s="64"/>
      <c r="N23" s="55"/>
      <c r="O23" s="55"/>
    </row>
    <row r="24" spans="1:15" ht="43.15" customHeight="1">
      <c r="A24" s="62">
        <v>2</v>
      </c>
      <c r="B24" s="63" t="s">
        <v>294</v>
      </c>
      <c r="C24" s="64" t="s">
        <v>13</v>
      </c>
      <c r="D24" s="64">
        <v>6</v>
      </c>
      <c r="E24" s="55"/>
      <c r="F24" s="55"/>
      <c r="G24" s="55"/>
      <c r="H24" s="64" t="s">
        <v>164</v>
      </c>
      <c r="I24" s="64">
        <v>32</v>
      </c>
      <c r="J24" s="64">
        <v>32</v>
      </c>
      <c r="K24" s="64">
        <v>6</v>
      </c>
      <c r="L24" s="64"/>
      <c r="M24" s="64"/>
      <c r="N24" s="55"/>
      <c r="O24" s="55"/>
    </row>
    <row r="25" spans="1:15" ht="43.15" customHeight="1">
      <c r="A25" s="24">
        <v>3</v>
      </c>
      <c r="B25" s="63" t="s">
        <v>295</v>
      </c>
      <c r="C25" s="64" t="s">
        <v>13</v>
      </c>
      <c r="D25" s="64">
        <v>6</v>
      </c>
      <c r="E25" s="55"/>
      <c r="F25" s="55"/>
      <c r="G25" s="55"/>
      <c r="H25" s="64" t="s">
        <v>164</v>
      </c>
      <c r="I25" s="64">
        <v>15</v>
      </c>
      <c r="J25" s="64">
        <v>15</v>
      </c>
      <c r="K25" s="64">
        <v>30</v>
      </c>
      <c r="L25" s="64"/>
      <c r="M25" s="64"/>
      <c r="N25" s="55"/>
      <c r="O25" s="55"/>
    </row>
    <row r="26" spans="1:15" ht="43.15" customHeight="1">
      <c r="A26" s="24" t="s">
        <v>253</v>
      </c>
      <c r="B26" s="63" t="s">
        <v>296</v>
      </c>
      <c r="C26" s="64" t="s">
        <v>23</v>
      </c>
      <c r="D26" s="64"/>
      <c r="E26" s="55"/>
      <c r="F26" s="55"/>
      <c r="G26" s="55"/>
      <c r="H26" s="64"/>
      <c r="I26" s="64"/>
      <c r="J26" s="64"/>
      <c r="K26" s="64"/>
      <c r="L26" s="64"/>
      <c r="M26" s="64"/>
      <c r="N26" s="55"/>
      <c r="O26" s="55"/>
    </row>
    <row r="27" spans="1:15" ht="43.15" customHeight="1">
      <c r="A27" s="24" t="s">
        <v>255</v>
      </c>
      <c r="B27" s="6" t="s">
        <v>297</v>
      </c>
      <c r="C27" s="7" t="s">
        <v>23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15" customHeight="1">
      <c r="A28" s="24">
        <v>3.3</v>
      </c>
      <c r="B28" s="6" t="s">
        <v>298</v>
      </c>
      <c r="C28" s="7" t="s">
        <v>23</v>
      </c>
      <c r="D28" s="7"/>
      <c r="E28" s="5"/>
      <c r="F28" s="5"/>
      <c r="G28" s="5"/>
      <c r="H28" s="7"/>
      <c r="I28" s="14"/>
      <c r="J28" s="7"/>
      <c r="K28" s="7"/>
      <c r="L28" s="7"/>
      <c r="M28" s="7"/>
      <c r="N28" s="5"/>
      <c r="O28" s="5"/>
    </row>
    <row r="29" spans="1:15" ht="43.15" customHeight="1">
      <c r="A29" s="24">
        <v>4</v>
      </c>
      <c r="B29" s="6" t="s">
        <v>299</v>
      </c>
      <c r="C29" s="7" t="s">
        <v>13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>
      <c r="A30" s="24"/>
      <c r="B30" s="6" t="s">
        <v>300</v>
      </c>
      <c r="C30" s="7" t="s">
        <v>38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4" t="s">
        <v>301</v>
      </c>
      <c r="B31" s="6" t="s">
        <v>302</v>
      </c>
      <c r="C31" s="7" t="s">
        <v>13</v>
      </c>
      <c r="D31" s="7">
        <v>6</v>
      </c>
      <c r="E31" s="5"/>
      <c r="F31" s="5"/>
      <c r="G31" s="5"/>
      <c r="H31" s="7" t="s">
        <v>166</v>
      </c>
      <c r="I31" s="7">
        <v>20</v>
      </c>
      <c r="J31" s="7">
        <v>20</v>
      </c>
      <c r="K31" s="7">
        <v>20</v>
      </c>
      <c r="L31" s="7"/>
      <c r="M31" s="7"/>
      <c r="N31" s="5"/>
      <c r="O31" s="5"/>
    </row>
    <row r="32" spans="1:15" ht="43.15" customHeight="1">
      <c r="A32" s="24" t="s">
        <v>303</v>
      </c>
      <c r="B32" s="6" t="s">
        <v>304</v>
      </c>
      <c r="C32" s="7" t="s">
        <v>13</v>
      </c>
      <c r="D32" s="7">
        <v>6</v>
      </c>
      <c r="E32" s="5"/>
      <c r="F32" s="5"/>
      <c r="G32" s="5"/>
      <c r="H32" s="7" t="s">
        <v>164</v>
      </c>
      <c r="I32" s="7">
        <v>20</v>
      </c>
      <c r="J32" s="7">
        <v>20</v>
      </c>
      <c r="K32" s="7">
        <v>20</v>
      </c>
      <c r="L32" s="7"/>
      <c r="M32" s="7" t="s">
        <v>14</v>
      </c>
      <c r="N32" s="5"/>
      <c r="O32" s="5" t="s">
        <v>305</v>
      </c>
    </row>
    <row r="33" spans="1:15" ht="43.1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4">
        <v>5</v>
      </c>
      <c r="B34" s="6" t="s">
        <v>258</v>
      </c>
      <c r="C34" s="7" t="s">
        <v>13</v>
      </c>
      <c r="D34" s="7">
        <v>6</v>
      </c>
      <c r="E34" s="7" t="s">
        <v>26</v>
      </c>
      <c r="F34" s="5"/>
      <c r="G34" s="5"/>
      <c r="H34" s="7"/>
      <c r="I34" s="7"/>
      <c r="J34" s="7"/>
      <c r="K34" s="7"/>
      <c r="L34" s="7"/>
      <c r="M34" s="7"/>
      <c r="N34" s="8" t="s">
        <v>259</v>
      </c>
      <c r="O34" s="5"/>
    </row>
    <row r="35" spans="1:15" ht="43.1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3">
    <cfRule type="expression" dxfId="144" priority="43">
      <formula>$C1="Option"</formula>
    </cfRule>
  </conditionalFormatting>
  <conditionalFormatting sqref="A19:A23">
    <cfRule type="expression" dxfId="143" priority="44">
      <formula>$F19="Fermeture"</formula>
    </cfRule>
    <cfRule type="expression" dxfId="142" priority="45">
      <formula>$F19="Modification"</formula>
    </cfRule>
    <cfRule type="expression" dxfId="141" priority="46">
      <formula>$F19="Création"</formula>
    </cfRule>
  </conditionalFormatting>
  <conditionalFormatting sqref="A24:A26">
    <cfRule type="expression" dxfId="140" priority="29">
      <formula>$C26="Option"</formula>
    </cfRule>
    <cfRule type="expression" dxfId="139" priority="30">
      <formula>$F26="Fermeture"</formula>
    </cfRule>
    <cfRule type="expression" dxfId="138" priority="31">
      <formula>$F26="Modification"</formula>
    </cfRule>
    <cfRule type="expression" dxfId="137" priority="32">
      <formula>$F26="Création"</formula>
    </cfRule>
  </conditionalFormatting>
  <conditionalFormatting sqref="A27:A28">
    <cfRule type="expression" dxfId="136" priority="61">
      <formula>$F31="Fermeture"</formula>
    </cfRule>
    <cfRule type="expression" dxfId="135" priority="62">
      <formula>$F31="Modification"</formula>
    </cfRule>
    <cfRule type="expression" dxfId="134" priority="63">
      <formula>$F31="Création"</formula>
    </cfRule>
    <cfRule type="expression" dxfId="133" priority="65">
      <formula>$C31="Option"</formula>
    </cfRule>
  </conditionalFormatting>
  <conditionalFormatting sqref="A29:A32">
    <cfRule type="expression" dxfId="132" priority="66">
      <formula>$F32="Fermeture"</formula>
    </cfRule>
    <cfRule type="expression" dxfId="131" priority="67">
      <formula>$F32="Modification"</formula>
    </cfRule>
    <cfRule type="expression" dxfId="130" priority="68">
      <formula>$F32="Création"</formula>
    </cfRule>
    <cfRule type="expression" dxfId="129" priority="69">
      <formula>$C32="Option"</formula>
    </cfRule>
  </conditionalFormatting>
  <conditionalFormatting sqref="A1:O9 A10:E10 K10:O11 A11:D11 A12:O12 A13:H13 J13:O16 A14:F14 A15:H15 A16:F16 A17:O18 D19:O26 B27:O32 A33:O33 A35:O999 O34">
    <cfRule type="expression" dxfId="128" priority="51">
      <formula>$F1="Modification"</formula>
    </cfRule>
    <cfRule type="expression" dxfId="127" priority="52">
      <formula>$F1="Création"</formula>
    </cfRule>
  </conditionalFormatting>
  <conditionalFormatting sqref="A1:O9 K10:O11 A12:O12 J13:O16 A17:O18 D19:O26 B27:O32 A33:O33 A10:E10 A11:D11 A13:H13 A14:F14 A15:H15 A16:F16 A35:O999 O34">
    <cfRule type="expression" dxfId="126" priority="50">
      <formula>$F1="Fermeture"</formula>
    </cfRule>
  </conditionalFormatting>
  <conditionalFormatting sqref="B19:C26">
    <cfRule type="expression" dxfId="125" priority="37">
      <formula>$F19="Fermeture"</formula>
    </cfRule>
    <cfRule type="expression" dxfId="124" priority="38">
      <formula>$F19="Modification"</formula>
    </cfRule>
    <cfRule type="expression" dxfId="123" priority="39">
      <formula>$F19="Création"</formula>
    </cfRule>
  </conditionalFormatting>
  <conditionalFormatting sqref="D1:E33 G1:N33 A33 A35:A999 G35:N999 D35:E999">
    <cfRule type="expression" dxfId="122" priority="47">
      <formula>$C1="Option"</formula>
    </cfRule>
  </conditionalFormatting>
  <conditionalFormatting sqref="N1:N33 N35:N999">
    <cfRule type="expression" dxfId="121" priority="49">
      <formula>$M1="Porteuse"</formula>
    </cfRule>
  </conditionalFormatting>
  <conditionalFormatting sqref="A34">
    <cfRule type="expression" dxfId="120" priority="20">
      <formula>$C34="Option"</formula>
    </cfRule>
  </conditionalFormatting>
  <conditionalFormatting sqref="A34 F34:M34">
    <cfRule type="expression" dxfId="119" priority="23">
      <formula>$F34="Modification"</formula>
    </cfRule>
    <cfRule type="expression" dxfId="118" priority="24">
      <formula>$F34="Création"</formula>
    </cfRule>
  </conditionalFormatting>
  <conditionalFormatting sqref="A34 F34:M34">
    <cfRule type="expression" dxfId="117" priority="22">
      <formula>$F34="Fermeture"</formula>
    </cfRule>
  </conditionalFormatting>
  <conditionalFormatting sqref="G34:M34">
    <cfRule type="expression" dxfId="116" priority="21">
      <formula>$C34="Option"</formula>
    </cfRule>
  </conditionalFormatting>
  <conditionalFormatting sqref="C34:E34">
    <cfRule type="expression" dxfId="115" priority="13">
      <formula>$F34="Fermeture"</formula>
    </cfRule>
    <cfRule type="expression" dxfId="114" priority="14">
      <formula>$F34="Modification"</formula>
    </cfRule>
    <cfRule type="expression" dxfId="113" priority="15">
      <formula>$F34="Création"</formula>
    </cfRule>
  </conditionalFormatting>
  <conditionalFormatting sqref="D34:E34">
    <cfRule type="expression" dxfId="112" priority="16">
      <formula>#REF!="Option"</formula>
    </cfRule>
  </conditionalFormatting>
  <conditionalFormatting sqref="C34">
    <cfRule type="expression" dxfId="111" priority="17">
      <formula>$F32="Fermeture"</formula>
    </cfRule>
    <cfRule type="expression" dxfId="110" priority="18">
      <formula>$F32="Modification"</formula>
    </cfRule>
    <cfRule type="expression" dxfId="109" priority="19">
      <formula>$F32="Création"</formula>
    </cfRule>
  </conditionalFormatting>
  <conditionalFormatting sqref="B34">
    <cfRule type="expression" dxfId="108" priority="10">
      <formula>$F34="Fermeture"</formula>
    </cfRule>
    <cfRule type="expression" dxfId="107" priority="11">
      <formula>$F34="Modification"</formula>
    </cfRule>
    <cfRule type="expression" dxfId="106" priority="12">
      <formula>$F34="Création"</formula>
    </cfRule>
  </conditionalFormatting>
  <conditionalFormatting sqref="N34">
    <cfRule type="expression" dxfId="105" priority="1">
      <formula>$F34="Fermeture"</formula>
    </cfRule>
    <cfRule type="expression" dxfId="104" priority="2">
      <formula>$F34="Modification"</formula>
    </cfRule>
    <cfRule type="expression" dxfId="103" priority="3">
      <formula>$F34="Création"</formula>
    </cfRule>
  </conditionalFormatting>
  <conditionalFormatting sqref="N34">
    <cfRule type="expression" dxfId="102" priority="4">
      <formula>#REF!="Fermeture"</formula>
    </cfRule>
    <cfRule type="expression" dxfId="101" priority="5">
      <formula>#REF!="Modification"</formula>
    </cfRule>
    <cfRule type="expression" dxfId="100" priority="6">
      <formula>#REF!="Création"</formula>
    </cfRule>
  </conditionalFormatting>
  <conditionalFormatting sqref="N34">
    <cfRule type="expression" dxfId="99" priority="7">
      <formula>$F32="Fermeture"</formula>
    </cfRule>
    <cfRule type="expression" dxfId="98" priority="8">
      <formula>$F32="Modification"</formula>
    </cfRule>
    <cfRule type="expression" dxfId="97" priority="9">
      <formula>$F32="Création"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V300"/>
  <sheetViews>
    <sheetView tabSelected="1" topLeftCell="K18" zoomScale="63" zoomScaleNormal="40" workbookViewId="0">
      <selection activeCell="U25" sqref="U25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5703125" style="16" customWidth="1"/>
    <col min="20" max="20" width="17.28515625" style="16" customWidth="1"/>
    <col min="21" max="21" width="44" style="16" customWidth="1"/>
    <col min="22" max="22" width="46.5703125" style="16" customWidth="1"/>
  </cols>
  <sheetData>
    <row r="1" spans="1:21">
      <c r="A1" s="115"/>
      <c r="B1" s="115"/>
      <c r="C1" s="115"/>
      <c r="D1" s="115"/>
      <c r="E1" s="115"/>
      <c r="F1" s="115"/>
      <c r="G1" s="115"/>
      <c r="H1" s="115"/>
      <c r="I1" s="115"/>
      <c r="J1" s="37"/>
    </row>
    <row r="2" spans="1:21">
      <c r="A2" s="115"/>
      <c r="B2" s="115"/>
      <c r="C2" s="115"/>
      <c r="D2" s="115"/>
      <c r="E2" s="115"/>
      <c r="F2" s="115"/>
      <c r="G2" s="115"/>
      <c r="H2" s="115"/>
      <c r="I2" s="115"/>
      <c r="J2" s="37"/>
    </row>
    <row r="3" spans="1:21">
      <c r="A3" s="115"/>
      <c r="B3" s="115"/>
      <c r="C3" s="115"/>
      <c r="D3" s="115"/>
      <c r="E3" s="115"/>
      <c r="F3" s="115"/>
      <c r="G3" s="115"/>
      <c r="H3" s="115"/>
      <c r="I3" s="115"/>
      <c r="J3" s="37"/>
    </row>
    <row r="4" spans="1:21">
      <c r="A4" s="115"/>
      <c r="B4" s="115"/>
      <c r="C4" s="115"/>
      <c r="D4" s="115"/>
      <c r="E4" s="115"/>
      <c r="F4" s="115"/>
      <c r="G4" s="115"/>
      <c r="H4" s="115"/>
      <c r="I4" s="115"/>
      <c r="J4" s="37"/>
    </row>
    <row r="5" spans="1:21">
      <c r="A5" s="115"/>
      <c r="B5" s="115"/>
      <c r="C5" s="115"/>
      <c r="D5" s="115"/>
      <c r="E5" s="115"/>
      <c r="F5" s="115"/>
      <c r="G5" s="115"/>
      <c r="H5" s="115"/>
      <c r="I5" s="115"/>
      <c r="J5" s="37"/>
    </row>
    <row r="6" spans="1:21">
      <c r="A6" s="115"/>
      <c r="B6" s="115"/>
      <c r="C6" s="115"/>
      <c r="D6" s="115"/>
      <c r="E6" s="115"/>
      <c r="F6" s="115"/>
      <c r="G6" s="115"/>
      <c r="H6" s="115"/>
      <c r="I6" s="115"/>
      <c r="J6" s="37"/>
    </row>
    <row r="7" spans="1:21" ht="14.45" customHeight="1">
      <c r="A7" s="150" t="s">
        <v>219</v>
      </c>
      <c r="B7" s="114" t="str">
        <f>'Fiche Générale'!B3</f>
        <v>Portail_ST</v>
      </c>
      <c r="C7" s="117" t="s">
        <v>260</v>
      </c>
      <c r="D7" s="117"/>
      <c r="E7" s="153" t="str">
        <f>'Fiche Générale'!B4</f>
        <v>Electronique, énergie électrique, automatique (EEA)</v>
      </c>
      <c r="F7" s="154"/>
      <c r="G7" s="117" t="s">
        <v>261</v>
      </c>
      <c r="H7" s="114">
        <f>'Fiche Générale'!B5</f>
        <v>0</v>
      </c>
      <c r="I7" s="114"/>
      <c r="J7" s="38"/>
      <c r="K7" s="21"/>
    </row>
    <row r="8" spans="1:21" ht="14.45" customHeight="1">
      <c r="A8" s="151"/>
      <c r="B8" s="114"/>
      <c r="C8" s="117"/>
      <c r="D8" s="117"/>
      <c r="E8" s="153"/>
      <c r="F8" s="154"/>
      <c r="G8" s="117"/>
      <c r="H8" s="114"/>
      <c r="I8" s="114"/>
      <c r="J8" s="38"/>
      <c r="K8" s="21"/>
    </row>
    <row r="9" spans="1:21" ht="14.45" customHeight="1">
      <c r="A9" s="151"/>
      <c r="B9" s="114"/>
      <c r="C9" s="117"/>
      <c r="D9" s="117"/>
      <c r="E9" s="153"/>
      <c r="F9" s="154"/>
      <c r="G9" s="117"/>
      <c r="H9" s="114"/>
      <c r="I9" s="114"/>
      <c r="J9" s="38"/>
      <c r="K9" s="21"/>
    </row>
    <row r="10" spans="1:21" ht="14.45" customHeight="1">
      <c r="A10" s="151"/>
      <c r="B10" s="114"/>
      <c r="C10" s="124" t="s">
        <v>222</v>
      </c>
      <c r="D10" s="124"/>
      <c r="E10" s="128">
        <f>'Fiche Générale'!B9</f>
        <v>0</v>
      </c>
      <c r="F10" s="129"/>
      <c r="G10" s="129"/>
      <c r="H10" s="129"/>
      <c r="I10" s="130"/>
      <c r="J10" s="39"/>
      <c r="K10" s="21"/>
    </row>
    <row r="11" spans="1:21" ht="14.45" customHeight="1">
      <c r="A11" s="152"/>
      <c r="B11" s="114"/>
      <c r="C11" s="124"/>
      <c r="D11" s="124"/>
      <c r="E11" s="131"/>
      <c r="F11" s="132"/>
      <c r="G11" s="132"/>
      <c r="H11" s="132"/>
      <c r="I11" s="133"/>
      <c r="J11" s="39"/>
      <c r="K11" s="21"/>
    </row>
    <row r="12" spans="1:21">
      <c r="C12" s="16"/>
      <c r="I12" s="35"/>
      <c r="J12" s="35"/>
      <c r="M12" s="120" t="s">
        <v>262</v>
      </c>
      <c r="N12" s="121"/>
      <c r="O12" s="121"/>
      <c r="P12" s="121"/>
      <c r="Q12" s="134"/>
      <c r="R12" s="120" t="s">
        <v>263</v>
      </c>
      <c r="S12" s="121"/>
      <c r="T12" s="121"/>
      <c r="U12" s="134"/>
    </row>
    <row r="13" spans="1:21">
      <c r="A13" s="138" t="s">
        <v>223</v>
      </c>
      <c r="B13" s="140" t="str">
        <f>'S6 Maquette'!B13:B14</f>
        <v>3 ème Année de Licence</v>
      </c>
      <c r="C13" s="140"/>
      <c r="D13" s="138" t="s">
        <v>264</v>
      </c>
      <c r="E13" s="140">
        <f>'S6 Maquette'!E13:F14</f>
        <v>0</v>
      </c>
      <c r="F13" s="140"/>
      <c r="G13" s="140"/>
      <c r="I13" s="35"/>
      <c r="J13" s="35"/>
      <c r="M13" s="122"/>
      <c r="N13" s="123"/>
      <c r="O13" s="123"/>
      <c r="P13" s="123"/>
      <c r="Q13" s="135"/>
      <c r="R13" s="122"/>
      <c r="S13" s="123"/>
      <c r="T13" s="123"/>
      <c r="U13" s="135"/>
    </row>
    <row r="14" spans="1:21">
      <c r="A14" s="139"/>
      <c r="B14" s="140"/>
      <c r="C14" s="140"/>
      <c r="D14" s="139"/>
      <c r="E14" s="140"/>
      <c r="F14" s="140"/>
      <c r="G14" s="140"/>
      <c r="I14" s="35"/>
      <c r="J14" s="35"/>
      <c r="M14" s="116" t="s">
        <v>265</v>
      </c>
      <c r="N14" s="120" t="s">
        <v>266</v>
      </c>
      <c r="O14" s="134"/>
      <c r="P14" s="120" t="s">
        <v>267</v>
      </c>
      <c r="Q14" s="134"/>
      <c r="R14" s="115"/>
      <c r="S14" s="141"/>
      <c r="T14" s="144"/>
      <c r="U14" s="138"/>
    </row>
    <row r="15" spans="1:21">
      <c r="A15" s="138" t="s">
        <v>268</v>
      </c>
      <c r="B15" s="146" t="str">
        <f>'S6 Maquette'!B15:B16</f>
        <v>Semestre 6</v>
      </c>
      <c r="C15" s="147"/>
      <c r="D15" s="138" t="s">
        <v>269</v>
      </c>
      <c r="E15" s="140">
        <f>'S6 Maquette'!E15:F16</f>
        <v>0</v>
      </c>
      <c r="F15" s="140"/>
      <c r="G15" s="140"/>
      <c r="I15" s="35"/>
      <c r="J15" s="35"/>
      <c r="M15" s="116"/>
      <c r="N15" s="136"/>
      <c r="O15" s="137"/>
      <c r="P15" s="136"/>
      <c r="Q15" s="137"/>
      <c r="R15" s="115"/>
      <c r="S15" s="142"/>
      <c r="T15" s="144"/>
      <c r="U15" s="145"/>
    </row>
    <row r="16" spans="1:21">
      <c r="A16" s="139"/>
      <c r="B16" s="148"/>
      <c r="C16" s="149"/>
      <c r="D16" s="139"/>
      <c r="E16" s="140"/>
      <c r="F16" s="140"/>
      <c r="G16" s="140"/>
      <c r="I16" s="35"/>
      <c r="J16" s="35"/>
      <c r="M16" s="116"/>
      <c r="N16" s="136"/>
      <c r="O16" s="137"/>
      <c r="P16" s="136"/>
      <c r="Q16" s="137"/>
      <c r="R16" s="115"/>
      <c r="S16" s="142"/>
      <c r="T16" s="144"/>
      <c r="U16" s="145"/>
    </row>
    <row r="17" spans="1:22">
      <c r="L17" s="17"/>
      <c r="M17" s="116"/>
      <c r="N17" s="122"/>
      <c r="O17" s="135"/>
      <c r="P17" s="122"/>
      <c r="Q17" s="135"/>
      <c r="R17" s="115"/>
      <c r="S17" s="143"/>
      <c r="T17" s="144"/>
      <c r="U17" s="139"/>
    </row>
    <row r="18" spans="1:22" ht="59.45" customHeight="1">
      <c r="A18" s="3" t="s">
        <v>270</v>
      </c>
      <c r="B18" s="36" t="s">
        <v>271</v>
      </c>
      <c r="C18" s="3" t="s">
        <v>5</v>
      </c>
      <c r="D18" s="3" t="s">
        <v>272</v>
      </c>
      <c r="E18" s="3" t="s">
        <v>273</v>
      </c>
      <c r="F18" s="3" t="s">
        <v>274</v>
      </c>
      <c r="G18" s="3" t="s">
        <v>275</v>
      </c>
      <c r="H18" s="3" t="s">
        <v>276</v>
      </c>
      <c r="I18" s="3" t="s">
        <v>277</v>
      </c>
      <c r="J18" s="3" t="s">
        <v>278</v>
      </c>
      <c r="K18" s="3" t="s">
        <v>279</v>
      </c>
      <c r="L18" s="3" t="s">
        <v>280</v>
      </c>
      <c r="M18" s="3" t="s">
        <v>281</v>
      </c>
      <c r="N18" s="3" t="s">
        <v>271</v>
      </c>
      <c r="O18" s="3" t="s">
        <v>282</v>
      </c>
      <c r="P18" s="3" t="s">
        <v>271</v>
      </c>
      <c r="Q18" s="3" t="s">
        <v>284</v>
      </c>
      <c r="R18" s="3" t="s">
        <v>285</v>
      </c>
      <c r="S18" s="3" t="s">
        <v>271</v>
      </c>
      <c r="T18" s="3" t="s">
        <v>282</v>
      </c>
      <c r="U18" s="4" t="s">
        <v>286</v>
      </c>
      <c r="V18" s="4" t="s">
        <v>287</v>
      </c>
    </row>
    <row r="19" spans="1:22" ht="30.6" customHeight="1">
      <c r="A19" s="53" t="str">
        <f>'S6 Maquette'!B19</f>
        <v>UE Competences transversales 6</v>
      </c>
      <c r="B19" s="54" t="str">
        <f>'S6 Maquette'!C19</f>
        <v>UE</v>
      </c>
      <c r="C19" s="59">
        <f>'S6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" customHeight="1">
      <c r="A20" s="53" t="str">
        <f>'S6 Maquette'!B20</f>
        <v>Competences numeriques 3</v>
      </c>
      <c r="B20" s="54" t="str">
        <f>'S6 Maquette'!C20</f>
        <v>ECUE</v>
      </c>
      <c r="C20" s="59">
        <f>'S6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9">
        <f>'S6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" customHeight="1">
      <c r="A22" s="53" t="str">
        <f>'S6 Maquette'!B22</f>
        <v>Anglais 6</v>
      </c>
      <c r="B22" s="54" t="str">
        <f>'S6 Maquette'!C22</f>
        <v>ECUE</v>
      </c>
      <c r="C22" s="59">
        <f>'S6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" customHeight="1">
      <c r="A23" s="70" t="str">
        <f>'S6 Maquette'!B23</f>
        <v>Electronique analogique</v>
      </c>
      <c r="B23" s="71" t="str">
        <f>'S6 Maquette'!C23</f>
        <v>UE</v>
      </c>
      <c r="C23" s="65"/>
      <c r="D23" s="64"/>
      <c r="E23" s="64" t="s">
        <v>288</v>
      </c>
      <c r="F23" s="64" t="s">
        <v>288</v>
      </c>
      <c r="G23" s="66" t="s">
        <v>288</v>
      </c>
      <c r="H23" s="66" t="s">
        <v>288</v>
      </c>
      <c r="I23" s="66" t="s">
        <v>288</v>
      </c>
      <c r="J23" s="66">
        <v>8</v>
      </c>
      <c r="K23" s="66" t="s">
        <v>10</v>
      </c>
      <c r="L23" s="66"/>
      <c r="M23" s="66">
        <v>4</v>
      </c>
      <c r="N23" s="66"/>
      <c r="O23" s="66"/>
      <c r="P23" s="66" t="s">
        <v>289</v>
      </c>
      <c r="Q23" s="66" t="s">
        <v>290</v>
      </c>
      <c r="R23" s="40"/>
      <c r="S23" s="66" t="s">
        <v>289</v>
      </c>
      <c r="T23" s="66" t="s">
        <v>290</v>
      </c>
      <c r="U23" s="66"/>
      <c r="V23" s="58"/>
    </row>
    <row r="24" spans="1:22" ht="30.6" customHeight="1">
      <c r="A24" s="70" t="str">
        <f>'S6 Maquette'!B24</f>
        <v>Traitement Numérique du Signal</v>
      </c>
      <c r="B24" s="71" t="str">
        <f>'S6 Maquette'!C24</f>
        <v>UE</v>
      </c>
      <c r="C24" s="65"/>
      <c r="D24" s="64"/>
      <c r="E24" s="64" t="s">
        <v>288</v>
      </c>
      <c r="F24" s="64" t="s">
        <v>288</v>
      </c>
      <c r="G24" s="66" t="s">
        <v>288</v>
      </c>
      <c r="H24" s="66" t="s">
        <v>288</v>
      </c>
      <c r="I24" s="66" t="s">
        <v>288</v>
      </c>
      <c r="J24" s="66">
        <v>8</v>
      </c>
      <c r="K24" s="66" t="s">
        <v>10</v>
      </c>
      <c r="L24" s="66"/>
      <c r="M24" s="66">
        <v>3</v>
      </c>
      <c r="N24" s="66"/>
      <c r="O24" s="66"/>
      <c r="P24" s="66" t="s">
        <v>289</v>
      </c>
      <c r="Q24" s="66" t="s">
        <v>290</v>
      </c>
      <c r="R24" s="40"/>
      <c r="S24" s="66" t="s">
        <v>289</v>
      </c>
      <c r="T24" s="66" t="s">
        <v>290</v>
      </c>
      <c r="U24" s="66"/>
      <c r="V24" s="58"/>
    </row>
    <row r="25" spans="1:22" ht="30.6" customHeight="1">
      <c r="A25" s="70" t="str">
        <f>'S6 Maquette'!B25</f>
        <v>Outils numérique de conception &amp; Architectures avancées</v>
      </c>
      <c r="B25" s="71" t="str">
        <f>'S6 Maquette'!C25</f>
        <v>UE</v>
      </c>
      <c r="C25" s="65">
        <f>'S6 Maquette'!F25</f>
        <v>0</v>
      </c>
      <c r="D25" s="64"/>
      <c r="E25" s="64" t="s">
        <v>288</v>
      </c>
      <c r="F25" s="64" t="s">
        <v>288</v>
      </c>
      <c r="G25" s="66" t="s">
        <v>288</v>
      </c>
      <c r="H25" s="66" t="s">
        <v>288</v>
      </c>
      <c r="I25" s="66" t="s">
        <v>288</v>
      </c>
      <c r="J25" s="66">
        <v>8</v>
      </c>
      <c r="K25" s="66" t="s">
        <v>10</v>
      </c>
      <c r="L25" s="66"/>
      <c r="M25" s="66">
        <v>4</v>
      </c>
      <c r="N25" s="66"/>
      <c r="O25" s="66"/>
      <c r="P25" s="66"/>
      <c r="Q25" s="66"/>
      <c r="R25" s="40"/>
      <c r="S25" s="66"/>
      <c r="T25" s="66"/>
      <c r="U25" s="66"/>
      <c r="V25" s="58"/>
    </row>
    <row r="26" spans="1:22" ht="30.6" customHeight="1">
      <c r="A26" s="70" t="str">
        <f>'S6 Maquette'!B26</f>
        <v>Microprocesseur</v>
      </c>
      <c r="B26" s="71" t="str">
        <f>'S6 Maquette'!C26</f>
        <v>ECUE</v>
      </c>
      <c r="C26" s="65"/>
      <c r="D26" s="7"/>
      <c r="E26" s="64" t="s">
        <v>288</v>
      </c>
      <c r="F26" s="64" t="s">
        <v>288</v>
      </c>
      <c r="G26" s="66" t="s">
        <v>288</v>
      </c>
      <c r="H26" s="66" t="s">
        <v>288</v>
      </c>
      <c r="I26" s="66" t="s">
        <v>288</v>
      </c>
      <c r="J26" s="66"/>
      <c r="K26" s="66" t="s">
        <v>10</v>
      </c>
      <c r="L26" s="66"/>
      <c r="M26" s="66"/>
      <c r="N26" s="66"/>
      <c r="O26" s="66"/>
      <c r="P26" s="66" t="s">
        <v>289</v>
      </c>
      <c r="Q26" s="66" t="s">
        <v>290</v>
      </c>
      <c r="R26" s="40"/>
      <c r="S26" s="66" t="s">
        <v>289</v>
      </c>
      <c r="T26" s="66" t="s">
        <v>290</v>
      </c>
      <c r="U26" s="66"/>
      <c r="V26" s="58"/>
    </row>
    <row r="27" spans="1:22" ht="30.6" customHeight="1">
      <c r="A27" s="72" t="str">
        <f>'S6 Maquette'!B27</f>
        <v>Grafcet</v>
      </c>
      <c r="B27" s="72" t="str">
        <f>'S6 Maquette'!C27</f>
        <v>ECUE</v>
      </c>
      <c r="C27" s="42">
        <f>'S6 Maquette'!F27</f>
        <v>0</v>
      </c>
      <c r="D27" s="7"/>
      <c r="E27" s="64" t="s">
        <v>288</v>
      </c>
      <c r="F27" s="64" t="s">
        <v>288</v>
      </c>
      <c r="G27" s="66" t="s">
        <v>288</v>
      </c>
      <c r="H27" s="66" t="s">
        <v>288</v>
      </c>
      <c r="I27" s="66" t="s">
        <v>288</v>
      </c>
      <c r="J27" s="66"/>
      <c r="K27" s="66" t="s">
        <v>10</v>
      </c>
      <c r="L27" s="40"/>
      <c r="M27" s="40"/>
      <c r="N27" s="40"/>
      <c r="O27" s="40"/>
      <c r="P27" s="66" t="s">
        <v>289</v>
      </c>
      <c r="Q27" s="66" t="s">
        <v>290</v>
      </c>
      <c r="R27" s="40"/>
      <c r="S27" s="66" t="s">
        <v>289</v>
      </c>
      <c r="T27" s="66" t="s">
        <v>290</v>
      </c>
      <c r="U27" s="40"/>
      <c r="V27" s="45"/>
    </row>
    <row r="28" spans="1:22" ht="30.6" customHeight="1">
      <c r="A28" s="72" t="str">
        <f>'S6 Maquette'!B28</f>
        <v>VHDL</v>
      </c>
      <c r="B28" s="72" t="str">
        <f>'S6 Maquette'!C28</f>
        <v>ECUE</v>
      </c>
      <c r="C28" s="42">
        <f>'S6 Maquette'!F28</f>
        <v>0</v>
      </c>
      <c r="D28" s="81"/>
      <c r="E28" s="42" t="s">
        <v>288</v>
      </c>
      <c r="F28" s="42" t="s">
        <v>288</v>
      </c>
      <c r="G28" s="42" t="s">
        <v>288</v>
      </c>
      <c r="H28" s="42" t="s">
        <v>288</v>
      </c>
      <c r="I28" s="42" t="s">
        <v>288</v>
      </c>
      <c r="J28" s="42">
        <f>'S6 Maquette'!M28</f>
        <v>0</v>
      </c>
      <c r="K28" s="42" t="s">
        <v>10</v>
      </c>
      <c r="L28" s="40"/>
      <c r="M28" s="40"/>
      <c r="N28" s="40"/>
      <c r="O28" s="40"/>
      <c r="P28" s="66" t="s">
        <v>289</v>
      </c>
      <c r="Q28" s="66" t="s">
        <v>290</v>
      </c>
      <c r="R28" s="40"/>
      <c r="S28" s="66" t="s">
        <v>289</v>
      </c>
      <c r="T28" s="66" t="s">
        <v>290</v>
      </c>
      <c r="U28" s="40"/>
      <c r="V28" s="45"/>
    </row>
    <row r="29" spans="1:22" ht="30.6" customHeight="1">
      <c r="A29" s="72" t="str">
        <f>'S6 Maquette'!B29</f>
        <v>1 UE AU CHOIX</v>
      </c>
      <c r="B29" s="72" t="str">
        <f>'S6 Maquette'!C29</f>
        <v>UE</v>
      </c>
      <c r="C29" s="42">
        <f>'S6 Maquette'!F29</f>
        <v>0</v>
      </c>
      <c r="D29" s="64"/>
      <c r="E29" s="64" t="s">
        <v>288</v>
      </c>
      <c r="F29" s="64" t="s">
        <v>288</v>
      </c>
      <c r="G29" s="66" t="s">
        <v>288</v>
      </c>
      <c r="H29" s="66" t="s">
        <v>288</v>
      </c>
      <c r="I29" s="66" t="s">
        <v>288</v>
      </c>
      <c r="J29" s="66">
        <v>8</v>
      </c>
      <c r="K29" s="66" t="s">
        <v>10</v>
      </c>
      <c r="L29" s="40"/>
      <c r="M29" s="40">
        <v>3</v>
      </c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6" customHeight="1">
      <c r="A30" s="72" t="str">
        <f>'S6 Maquette'!B30</f>
        <v>Min 1 Max 1</v>
      </c>
      <c r="B30" s="72" t="str">
        <f>'S6 Maquette'!C30</f>
        <v>OPTION</v>
      </c>
      <c r="C30" s="42">
        <f>'S6 Maquette'!F30</f>
        <v>0</v>
      </c>
      <c r="D30" s="42">
        <f>'S6 Maquette'!G30</f>
        <v>0</v>
      </c>
      <c r="E30" s="42">
        <f>'S6 Maquette'!H30</f>
        <v>0</v>
      </c>
      <c r="F30" s="42">
        <f>'S6 Maquette'!I30</f>
        <v>0</v>
      </c>
      <c r="G30" s="42">
        <f>'S6 Maquette'!J30</f>
        <v>0</v>
      </c>
      <c r="H30" s="42">
        <f>'S6 Maquette'!K30</f>
        <v>0</v>
      </c>
      <c r="I30" s="42">
        <f>'S6 Maquette'!L30</f>
        <v>0</v>
      </c>
      <c r="J30" s="42">
        <f>'S6 Maquette'!M30</f>
        <v>0</v>
      </c>
      <c r="K30" s="42">
        <f>'S6 Maquette'!N30</f>
        <v>0</v>
      </c>
      <c r="L30" s="42">
        <f>'S6 Maquette'!O30</f>
        <v>0</v>
      </c>
      <c r="M30" s="42">
        <f>'S6 Maquette'!P30</f>
        <v>0</v>
      </c>
      <c r="N30" s="42">
        <f>'S6 Maquette'!Q30</f>
        <v>0</v>
      </c>
      <c r="O30" s="40"/>
      <c r="P30" s="40"/>
      <c r="Q30" s="40"/>
      <c r="R30" s="40"/>
      <c r="S30" s="40"/>
      <c r="T30" s="40"/>
      <c r="U30" s="40"/>
      <c r="V30" s="45"/>
    </row>
    <row r="31" spans="1:22" ht="30.6" customHeight="1">
      <c r="A31" s="43" t="str">
        <f>'S6 Maquette'!B31</f>
        <v>Introduction au Telecom</v>
      </c>
      <c r="B31" s="43" t="str">
        <f>'S6 Maquette'!C31</f>
        <v>UE</v>
      </c>
      <c r="C31" s="42">
        <f>'S6 Maquette'!F31</f>
        <v>0</v>
      </c>
      <c r="D31" s="64"/>
      <c r="E31" s="64" t="s">
        <v>288</v>
      </c>
      <c r="F31" s="64" t="s">
        <v>288</v>
      </c>
      <c r="G31" s="66" t="s">
        <v>288</v>
      </c>
      <c r="H31" s="66" t="s">
        <v>288</v>
      </c>
      <c r="I31" s="66" t="s">
        <v>288</v>
      </c>
      <c r="J31" s="66">
        <v>8</v>
      </c>
      <c r="K31" s="66" t="s">
        <v>10</v>
      </c>
      <c r="L31" s="72"/>
      <c r="M31" s="72">
        <v>3</v>
      </c>
      <c r="N31" s="72"/>
      <c r="O31" s="72"/>
      <c r="P31" s="66" t="s">
        <v>289</v>
      </c>
      <c r="Q31" s="66" t="s">
        <v>290</v>
      </c>
      <c r="R31" s="40"/>
      <c r="S31" s="66" t="s">
        <v>289</v>
      </c>
      <c r="T31" s="66" t="s">
        <v>290</v>
      </c>
      <c r="U31" s="40"/>
      <c r="V31" s="45"/>
    </row>
    <row r="32" spans="1:22" ht="30.6" customHeight="1">
      <c r="A32" s="43" t="str">
        <f>'S6 Maquette'!B32</f>
        <v>Système embarqué connecté</v>
      </c>
      <c r="B32" s="43" t="str">
        <f>'S6 Maquette'!C32</f>
        <v>UE</v>
      </c>
      <c r="C32" s="42">
        <f>'S6 Maquette'!F32</f>
        <v>0</v>
      </c>
      <c r="D32" s="64"/>
      <c r="E32" s="64" t="s">
        <v>288</v>
      </c>
      <c r="F32" s="64" t="s">
        <v>288</v>
      </c>
      <c r="G32" s="66" t="s">
        <v>288</v>
      </c>
      <c r="H32" s="66" t="s">
        <v>288</v>
      </c>
      <c r="I32" s="66" t="s">
        <v>288</v>
      </c>
      <c r="J32" s="66">
        <v>8</v>
      </c>
      <c r="K32" s="66" t="s">
        <v>10</v>
      </c>
      <c r="L32" s="72"/>
      <c r="M32" s="72">
        <v>3</v>
      </c>
      <c r="N32" s="72"/>
      <c r="O32" s="72"/>
      <c r="P32" s="66" t="s">
        <v>289</v>
      </c>
      <c r="Q32" s="66" t="s">
        <v>290</v>
      </c>
      <c r="R32" s="40"/>
      <c r="S32" s="66" t="s">
        <v>289</v>
      </c>
      <c r="T32" s="66" t="s">
        <v>290</v>
      </c>
      <c r="U32" s="40"/>
      <c r="V32" s="45"/>
    </row>
    <row r="33" spans="1:22" ht="30.6" customHeight="1">
      <c r="A33" s="43">
        <f>'S6 Maquette'!B33</f>
        <v>0</v>
      </c>
      <c r="B33" s="43">
        <f>'S6 Maquette'!C33</f>
        <v>0</v>
      </c>
      <c r="C33" s="42">
        <f>'S6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6" customHeight="1">
      <c r="A34" s="43" t="str">
        <f>'S6 Maquette'!B34</f>
        <v>UE à visée professionnalisante</v>
      </c>
      <c r="B34" s="43" t="str">
        <f>'S6 Maquette'!C34</f>
        <v>UE</v>
      </c>
      <c r="C34" s="42">
        <f>'S6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" customHeight="1">
      <c r="A35" s="43">
        <f>'S6 Maquette'!B35</f>
        <v>0</v>
      </c>
      <c r="B35" s="43">
        <f>'S6 Maquette'!C35</f>
        <v>0</v>
      </c>
      <c r="C35" s="42">
        <f>'S6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>
      <c r="A36" s="43">
        <f>'S6 Maquette'!B36</f>
        <v>0</v>
      </c>
      <c r="B36" s="43">
        <f>'S6 Maquette'!C36</f>
        <v>0</v>
      </c>
      <c r="C36" s="42">
        <f>'S6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>
      <c r="A37" s="43">
        <f>'S6 Maquette'!B37</f>
        <v>0</v>
      </c>
      <c r="B37" s="43">
        <f>'S6 Maquette'!C37</f>
        <v>0</v>
      </c>
      <c r="C37" s="42">
        <f>'S6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>
      <c r="A38" s="43">
        <f>'S6 Maquette'!B38</f>
        <v>0</v>
      </c>
      <c r="B38" s="43">
        <f>'S6 Maquette'!C38</f>
        <v>0</v>
      </c>
      <c r="C38" s="42">
        <f>'S6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96" priority="91">
      <formula>$C1="Parcours Pédagogique"</formula>
    </cfRule>
    <cfRule type="expression" dxfId="95" priority="92">
      <formula>$C1="BLOC"</formula>
    </cfRule>
    <cfRule type="expression" dxfId="94" priority="93">
      <formula>$C1="OPTION"</formula>
    </cfRule>
  </conditionalFormatting>
  <conditionalFormatting sqref="A16:U22 A33:U298 A23:C32 V16 L29:U29 D30:U30 D28:K29 D23:O23 L24:O28 U23:U28 L31:O32 U31:U32">
    <cfRule type="expression" dxfId="93" priority="96">
      <formula>$C16="Modification MCC"</formula>
    </cfRule>
  </conditionalFormatting>
  <conditionalFormatting sqref="A18:U22 A23:C32 A33:U300 V18 L29:U29 D30:U30 D28:K29 D23:O23 L24:O28 U23:U28 L31:O32 U31:U32">
    <cfRule type="expression" dxfId="92" priority="101">
      <formula>$C18="Modification"</formula>
    </cfRule>
  </conditionalFormatting>
  <conditionalFormatting sqref="B1:U9 B10:E10 J10:U11 B11:D11 B12:M12 R12 B13:L13 B14:N14 P14 R14:U17 B15:M17 B301:U999">
    <cfRule type="expression" dxfId="91" priority="98">
      <formula>$D1="Création"</formula>
    </cfRule>
    <cfRule type="expression" dxfId="90" priority="99">
      <formula>$D1="Fermeture"</formula>
    </cfRule>
  </conditionalFormatting>
  <conditionalFormatting sqref="C1:U11 C12:M12 R12:U13 C13:L13 C14:U22 C23:C32 C33:U999 L29:U29 D30:U30 D28:K29 D23:O23 L24:O28 U23:U28 L31:O32 U31:U32">
    <cfRule type="expression" dxfId="89" priority="83">
      <formula>$B1="Option"</formula>
    </cfRule>
  </conditionalFormatting>
  <conditionalFormatting sqref="D24:K27">
    <cfRule type="expression" dxfId="88" priority="144">
      <formula>$C26="Modification"</formula>
    </cfRule>
    <cfRule type="expression" dxfId="87" priority="145">
      <formula>$C26="Création"</formula>
    </cfRule>
    <cfRule type="expression" dxfId="86" priority="146">
      <formula>$C26="Fermeture"</formula>
    </cfRule>
    <cfRule type="expression" dxfId="85" priority="154">
      <formula>$C26="Modification MCC"</formula>
    </cfRule>
    <cfRule type="expression" dxfId="84" priority="157">
      <formula>$B26="Option"</formula>
    </cfRule>
  </conditionalFormatting>
  <conditionalFormatting sqref="D31:K31">
    <cfRule type="expression" dxfId="83" priority="61">
      <formula>$B31="Option"</formula>
    </cfRule>
    <cfRule type="expression" dxfId="82" priority="62">
      <formula>$C31="Modification MCC"</formula>
    </cfRule>
    <cfRule type="expression" dxfId="81" priority="63">
      <formula>$C31="Modification"</formula>
    </cfRule>
    <cfRule type="expression" dxfId="80" priority="64">
      <formula>$C31="Création"</formula>
    </cfRule>
    <cfRule type="expression" dxfId="79" priority="65">
      <formula>$C31="Fermeture"</formula>
    </cfRule>
  </conditionalFormatting>
  <conditionalFormatting sqref="D32:K32">
    <cfRule type="expression" dxfId="78" priority="66">
      <formula>$C34="Modification"</formula>
    </cfRule>
    <cfRule type="expression" dxfId="77" priority="67">
      <formula>$C34="Création"</formula>
    </cfRule>
    <cfRule type="expression" dxfId="76" priority="68">
      <formula>$C34="Fermeture"</formula>
    </cfRule>
    <cfRule type="expression" dxfId="75" priority="69">
      <formula>$C34="Modification MCC"</formula>
    </cfRule>
    <cfRule type="expression" dxfId="74" priority="70">
      <formula>$B34="Option"</formula>
    </cfRule>
  </conditionalFormatting>
  <conditionalFormatting sqref="J31:J999 J1:J27 J29">
    <cfRule type="expression" dxfId="73" priority="89">
      <formula>$I1="NON"</formula>
    </cfRule>
  </conditionalFormatting>
  <conditionalFormatting sqref="L18:L23 N18:O23 L29 N29:O29 L33:L300 N33:O300">
    <cfRule type="expression" dxfId="72" priority="84">
      <formula>$K18="CCI (CC Intégral)"</formula>
    </cfRule>
  </conditionalFormatting>
  <conditionalFormatting sqref="L24:L25 N24:O25">
    <cfRule type="expression" dxfId="71" priority="131">
      <formula>#REF!="CCI (CC Intégral)"</formula>
    </cfRule>
  </conditionalFormatting>
  <conditionalFormatting sqref="L26:L28 N26:O28 N31:O32 L31:L32 O30">
    <cfRule type="expression" dxfId="70" priority="130">
      <formula>$K24="CCI (CC Intégral)"</formula>
    </cfRule>
  </conditionalFormatting>
  <conditionalFormatting sqref="L18:M23 P18:Q22 L29:M29 P29:Q29 L33:M300 P33:Q300">
    <cfRule type="expression" dxfId="69" priority="85">
      <formula>$K18="CT (Contrôle terminal)"</formula>
    </cfRule>
  </conditionalFormatting>
  <conditionalFormatting sqref="L24:M25">
    <cfRule type="expression" dxfId="68" priority="123">
      <formula>#REF!="CT (Contrôle terminal)"</formula>
    </cfRule>
  </conditionalFormatting>
  <conditionalFormatting sqref="L26:M28 P30:Q30 L31:M32">
    <cfRule type="expression" dxfId="67" priority="122">
      <formula>$K24="CT (Contrôle terminal)"</formula>
    </cfRule>
  </conditionalFormatting>
  <conditionalFormatting sqref="P18:Q22 P29:Q29 P33:Q300">
    <cfRule type="expression" dxfId="66" priority="82">
      <formula>$K18="CC&amp;CT"</formula>
    </cfRule>
  </conditionalFormatting>
  <conditionalFormatting sqref="P30:Q30">
    <cfRule type="expression" dxfId="65" priority="138">
      <formula>$K28="CC&amp;CT"</formula>
    </cfRule>
  </conditionalFormatting>
  <conditionalFormatting sqref="R14:U17 B15:M17 B1:U9 J10:U11 B12:M12 B13:L13 B14:N14 B301:U999 B10:E10 B11:D11 R12 P14">
    <cfRule type="expression" dxfId="64" priority="97">
      <formula>$D1="Modification"</formula>
    </cfRule>
  </conditionalFormatting>
  <conditionalFormatting sqref="S1:T22 S29:T30 S33:T999">
    <cfRule type="expression" dxfId="63" priority="86">
      <formula>$R1="Autres"</formula>
    </cfRule>
  </conditionalFormatting>
  <conditionalFormatting sqref="U1:U999 V18">
    <cfRule type="expression" dxfId="62" priority="87">
      <formula>$R1="CT (Contrôle terminal)"</formula>
    </cfRule>
  </conditionalFormatting>
  <conditionalFormatting sqref="V18 A18:U22 A23:C32 A33:U300 L29:U29 D30:U30 D28:K29 D23:O23 L24:O28 U23:U28 L31:O32 U31:U32">
    <cfRule type="expression" dxfId="61" priority="102">
      <formula>$C18="Création"</formula>
    </cfRule>
    <cfRule type="expression" dxfId="60" priority="103">
      <formula>$C18="Fermeture"</formula>
    </cfRule>
  </conditionalFormatting>
  <conditionalFormatting sqref="P23:T23">
    <cfRule type="expression" dxfId="59" priority="57">
      <formula>$C23="Modification MCC"</formula>
    </cfRule>
  </conditionalFormatting>
  <conditionalFormatting sqref="P23:T23">
    <cfRule type="expression" dxfId="58" priority="58">
      <formula>$C23="Modification"</formula>
    </cfRule>
  </conditionalFormatting>
  <conditionalFormatting sqref="P23:T23">
    <cfRule type="expression" dxfId="57" priority="54">
      <formula>$B23="Option"</formula>
    </cfRule>
  </conditionalFormatting>
  <conditionalFormatting sqref="P23:Q23">
    <cfRule type="expression" dxfId="56" priority="55">
      <formula>$K23="CT (Contrôle terminal)"</formula>
    </cfRule>
  </conditionalFormatting>
  <conditionalFormatting sqref="P23:Q23">
    <cfRule type="expression" dxfId="55" priority="53">
      <formula>$K23="CC&amp;CT"</formula>
    </cfRule>
  </conditionalFormatting>
  <conditionalFormatting sqref="S23:T23">
    <cfRule type="expression" dxfId="54" priority="56">
      <formula>$R23="Autres"</formula>
    </cfRule>
  </conditionalFormatting>
  <conditionalFormatting sqref="P23:T23">
    <cfRule type="expression" dxfId="53" priority="59">
      <formula>$C23="Création"</formula>
    </cfRule>
    <cfRule type="expression" dxfId="52" priority="60">
      <formula>$C23="Fermeture"</formula>
    </cfRule>
  </conditionalFormatting>
  <conditionalFormatting sqref="S23:T23">
    <cfRule type="expression" dxfId="51" priority="52">
      <formula>$K23="CT (Contrôle terminal)"</formula>
    </cfRule>
  </conditionalFormatting>
  <conditionalFormatting sqref="S23:T23">
    <cfRule type="expression" dxfId="50" priority="51">
      <formula>$K23="CC&amp;CT"</formula>
    </cfRule>
  </conditionalFormatting>
  <conditionalFormatting sqref="P24:T24">
    <cfRule type="expression" dxfId="49" priority="47">
      <formula>$C24="Modification MCC"</formula>
    </cfRule>
  </conditionalFormatting>
  <conditionalFormatting sqref="P24:T24">
    <cfRule type="expression" dxfId="48" priority="48">
      <formula>$C24="Modification"</formula>
    </cfRule>
  </conditionalFormatting>
  <conditionalFormatting sqref="P24:T24">
    <cfRule type="expression" dxfId="47" priority="44">
      <formula>$B24="Option"</formula>
    </cfRule>
  </conditionalFormatting>
  <conditionalFormatting sqref="P24:Q24">
    <cfRule type="expression" dxfId="46" priority="45">
      <formula>$K24="CT (Contrôle terminal)"</formula>
    </cfRule>
  </conditionalFormatting>
  <conditionalFormatting sqref="P24:Q24">
    <cfRule type="expression" dxfId="45" priority="43">
      <formula>$K24="CC&amp;CT"</formula>
    </cfRule>
  </conditionalFormatting>
  <conditionalFormatting sqref="S24:T24">
    <cfRule type="expression" dxfId="44" priority="46">
      <formula>$R24="Autres"</formula>
    </cfRule>
  </conditionalFormatting>
  <conditionalFormatting sqref="P24:T24">
    <cfRule type="expression" dxfId="43" priority="49">
      <formula>$C24="Création"</formula>
    </cfRule>
    <cfRule type="expression" dxfId="42" priority="50">
      <formula>$C24="Fermeture"</formula>
    </cfRule>
  </conditionalFormatting>
  <conditionalFormatting sqref="S24:T24">
    <cfRule type="expression" dxfId="41" priority="42">
      <formula>$K24="CT (Contrôle terminal)"</formula>
    </cfRule>
  </conditionalFormatting>
  <conditionalFormatting sqref="S24:T24">
    <cfRule type="expression" dxfId="40" priority="41">
      <formula>$K24="CC&amp;CT"</formula>
    </cfRule>
  </conditionalFormatting>
  <conditionalFormatting sqref="P25:T25">
    <cfRule type="expression" dxfId="39" priority="37">
      <formula>$C25="Modification MCC"</formula>
    </cfRule>
  </conditionalFormatting>
  <conditionalFormatting sqref="P25:T25">
    <cfRule type="expression" dxfId="38" priority="38">
      <formula>$C25="Modification"</formula>
    </cfRule>
  </conditionalFormatting>
  <conditionalFormatting sqref="P25:T25">
    <cfRule type="expression" dxfId="37" priority="34">
      <formula>$B25="Option"</formula>
    </cfRule>
  </conditionalFormatting>
  <conditionalFormatting sqref="P25:Q25">
    <cfRule type="expression" dxfId="36" priority="35">
      <formula>$K25="CT (Contrôle terminal)"</formula>
    </cfRule>
  </conditionalFormatting>
  <conditionalFormatting sqref="P25:Q25">
    <cfRule type="expression" dxfId="35" priority="33">
      <formula>$K25="CC&amp;CT"</formula>
    </cfRule>
  </conditionalFormatting>
  <conditionalFormatting sqref="S25:T25">
    <cfRule type="expression" dxfId="34" priority="36">
      <formula>$R25="Autres"</formula>
    </cfRule>
  </conditionalFormatting>
  <conditionalFormatting sqref="P25:T25">
    <cfRule type="expression" dxfId="33" priority="39">
      <formula>$C25="Création"</formula>
    </cfRule>
    <cfRule type="expression" dxfId="32" priority="40">
      <formula>$C25="Fermeture"</formula>
    </cfRule>
  </conditionalFormatting>
  <conditionalFormatting sqref="S25:T25">
    <cfRule type="expression" dxfId="31" priority="32">
      <formula>$K25="CT (Contrôle terminal)"</formula>
    </cfRule>
  </conditionalFormatting>
  <conditionalFormatting sqref="S25:T25">
    <cfRule type="expression" dxfId="30" priority="31">
      <formula>$K25="CC&amp;CT"</formula>
    </cfRule>
  </conditionalFormatting>
  <conditionalFormatting sqref="P26:T28">
    <cfRule type="expression" dxfId="29" priority="27">
      <formula>$C26="Modification MCC"</formula>
    </cfRule>
  </conditionalFormatting>
  <conditionalFormatting sqref="P26:T28">
    <cfRule type="expression" dxfId="28" priority="28">
      <formula>$C26="Modification"</formula>
    </cfRule>
  </conditionalFormatting>
  <conditionalFormatting sqref="P26:T28">
    <cfRule type="expression" dxfId="27" priority="24">
      <formula>$B26="Option"</formula>
    </cfRule>
  </conditionalFormatting>
  <conditionalFormatting sqref="P26:Q28">
    <cfRule type="expression" dxfId="26" priority="25">
      <formula>$K26="CT (Contrôle terminal)"</formula>
    </cfRule>
  </conditionalFormatting>
  <conditionalFormatting sqref="P26:Q28">
    <cfRule type="expression" dxfId="25" priority="23">
      <formula>$K26="CC&amp;CT"</formula>
    </cfRule>
  </conditionalFormatting>
  <conditionalFormatting sqref="S26:T28">
    <cfRule type="expression" dxfId="24" priority="26">
      <formula>$R26="Autres"</formula>
    </cfRule>
  </conditionalFormatting>
  <conditionalFormatting sqref="P26:T28">
    <cfRule type="expression" dxfId="23" priority="29">
      <formula>$C26="Création"</formula>
    </cfRule>
    <cfRule type="expression" dxfId="22" priority="30">
      <formula>$C26="Fermeture"</formula>
    </cfRule>
  </conditionalFormatting>
  <conditionalFormatting sqref="S26:T28">
    <cfRule type="expression" dxfId="21" priority="22">
      <formula>$K26="CT (Contrôle terminal)"</formula>
    </cfRule>
  </conditionalFormatting>
  <conditionalFormatting sqref="S26:T28">
    <cfRule type="expression" dxfId="20" priority="21">
      <formula>$K26="CC&amp;CT"</formula>
    </cfRule>
  </conditionalFormatting>
  <conditionalFormatting sqref="P31:T31">
    <cfRule type="expression" dxfId="19" priority="17">
      <formula>$C31="Modification MCC"</formula>
    </cfRule>
  </conditionalFormatting>
  <conditionalFormatting sqref="P31:T31">
    <cfRule type="expression" dxfId="18" priority="18">
      <formula>$C31="Modification"</formula>
    </cfRule>
  </conditionalFormatting>
  <conditionalFormatting sqref="P31:T31">
    <cfRule type="expression" dxfId="17" priority="14">
      <formula>$B31="Option"</formula>
    </cfRule>
  </conditionalFormatting>
  <conditionalFormatting sqref="P31:Q31">
    <cfRule type="expression" dxfId="16" priority="15">
      <formula>$K31="CT (Contrôle terminal)"</formula>
    </cfRule>
  </conditionalFormatting>
  <conditionalFormatting sqref="P31:Q31">
    <cfRule type="expression" dxfId="15" priority="13">
      <formula>$K31="CC&amp;CT"</formula>
    </cfRule>
  </conditionalFormatting>
  <conditionalFormatting sqref="S31:T31">
    <cfRule type="expression" dxfId="14" priority="16">
      <formula>$R31="Autres"</formula>
    </cfRule>
  </conditionalFormatting>
  <conditionalFormatting sqref="P31:T31">
    <cfRule type="expression" dxfId="13" priority="19">
      <formula>$C31="Création"</formula>
    </cfRule>
    <cfRule type="expression" dxfId="12" priority="20">
      <formula>$C31="Fermeture"</formula>
    </cfRule>
  </conditionalFormatting>
  <conditionalFormatting sqref="S31:T31">
    <cfRule type="expression" dxfId="11" priority="12">
      <formula>$K31="CT (Contrôle terminal)"</formula>
    </cfRule>
  </conditionalFormatting>
  <conditionalFormatting sqref="S31:T31">
    <cfRule type="expression" dxfId="10" priority="11">
      <formula>$K31="CC&amp;CT"</formula>
    </cfRule>
  </conditionalFormatting>
  <conditionalFormatting sqref="P32:T32">
    <cfRule type="expression" dxfId="9" priority="7">
      <formula>$C32="Modification MCC"</formula>
    </cfRule>
  </conditionalFormatting>
  <conditionalFormatting sqref="P32:T32">
    <cfRule type="expression" dxfId="8" priority="8">
      <formula>$C32="Modification"</formula>
    </cfRule>
  </conditionalFormatting>
  <conditionalFormatting sqref="P32:T32">
    <cfRule type="expression" dxfId="7" priority="4">
      <formula>$B32="Option"</formula>
    </cfRule>
  </conditionalFormatting>
  <conditionalFormatting sqref="P32:Q32">
    <cfRule type="expression" dxfId="6" priority="5">
      <formula>$K32="CT (Contrôle terminal)"</formula>
    </cfRule>
  </conditionalFormatting>
  <conditionalFormatting sqref="P32:Q32">
    <cfRule type="expression" dxfId="5" priority="3">
      <formula>$K32="CC&amp;CT"</formula>
    </cfRule>
  </conditionalFormatting>
  <conditionalFormatting sqref="S32:T32">
    <cfRule type="expression" dxfId="4" priority="6">
      <formula>$R32="Autres"</formula>
    </cfRule>
  </conditionalFormatting>
  <conditionalFormatting sqref="P32:T32">
    <cfRule type="expression" dxfId="3" priority="9">
      <formula>$C32="Création"</formula>
    </cfRule>
    <cfRule type="expression" dxfId="2" priority="10">
      <formula>$C32="Fermeture"</formula>
    </cfRule>
  </conditionalFormatting>
  <conditionalFormatting sqref="S32:T32">
    <cfRule type="expression" dxfId="1" priority="2">
      <formula>$K32="CT (Contrôle terminal)"</formula>
    </cfRule>
  </conditionalFormatting>
  <conditionalFormatting sqref="S32:T32">
    <cfRule type="expression" dxfId="0" priority="1">
      <formula>$K32="CC&amp;CT"</formula>
    </cfRule>
  </conditionalFormatting>
  <dataValidations count="6">
    <dataValidation type="list" allowBlank="1" showInputMessage="1" showErrorMessage="1" sqref="S19:S300 N20:N300 N19 P19:P300" xr:uid="{1F2ECE58-FA8C-4EC1-9260-0FB20AC0AEE4}">
      <formula1>List_Controle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R19:R300" xr:uid="{0D6178BF-55B7-41E4-90B6-EE902368A6F2}">
      <formula1>"CT (Contrôle terminal), Autres"</formula1>
    </dataValidation>
    <dataValidation type="list" allowBlank="1" showInputMessage="1" showErrorMessage="1" sqref="G19 E33:I300 G23:G26 E28:I30 H19:I26 E19:F26" xr:uid="{754E6725-FCC6-427D-97C0-E89F159F65E2}">
      <formula1>"OUI, NON"</formula1>
    </dataValidation>
    <dataValidation type="list" allowBlank="1" showInputMessage="1" showErrorMessage="1" sqref="K33:K300 K19:K26 K28:K30" xr:uid="{34A3261E-544C-41BC-8973-B709754B1666}">
      <formula1>List_Controle2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D4D31481-8EF5-461D-AD7C-963874A2C1A6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2024-10-11T09:03:34Z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